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astromex\"/>
    </mc:Choice>
  </mc:AlternateContent>
  <xr:revisionPtr revIDLastSave="0" documentId="13_ncr:1_{E47AE52A-5077-404B-9BD2-77A47E79802A}" xr6:coauthVersionLast="47" xr6:coauthVersionMax="47" xr10:uidLastSave="{00000000-0000-0000-0000-000000000000}"/>
  <bookViews>
    <workbookView xWindow="-120" yWindow="-120" windowWidth="20730" windowHeight="11160" activeTab="1" xr2:uid="{BE08FEEA-225D-46CE-917E-F35F0E4322E2}"/>
  </bookViews>
  <sheets>
    <sheet name="IMC, GET" sheetId="1" r:id="rId1"/>
    <sheet name="GET NIÑOS" sheetId="3" r:id="rId2"/>
    <sheet name="MACRO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2" l="1"/>
  <c r="K29" i="2"/>
  <c r="L29" i="2"/>
  <c r="I29" i="2"/>
  <c r="I14" i="2"/>
  <c r="J14" i="2"/>
  <c r="K14" i="2"/>
  <c r="L14" i="2"/>
  <c r="I15" i="2"/>
  <c r="J15" i="2"/>
  <c r="K15" i="2"/>
  <c r="L15" i="2"/>
  <c r="I16" i="2"/>
  <c r="J16" i="2"/>
  <c r="K16" i="2"/>
  <c r="L16" i="2"/>
  <c r="I17" i="2"/>
  <c r="J17" i="2"/>
  <c r="K17" i="2"/>
  <c r="L17" i="2"/>
  <c r="I18" i="2"/>
  <c r="J18" i="2"/>
  <c r="K18" i="2"/>
  <c r="L18" i="2"/>
  <c r="I19" i="2"/>
  <c r="J19" i="2"/>
  <c r="K19" i="2"/>
  <c r="L19" i="2"/>
  <c r="I20" i="2"/>
  <c r="J20" i="2"/>
  <c r="K20" i="2"/>
  <c r="L20" i="2"/>
  <c r="I21" i="2"/>
  <c r="J21" i="2"/>
  <c r="K21" i="2"/>
  <c r="L21" i="2"/>
  <c r="I22" i="2"/>
  <c r="J22" i="2"/>
  <c r="K22" i="2"/>
  <c r="L22" i="2"/>
  <c r="I23" i="2"/>
  <c r="J23" i="2"/>
  <c r="K23" i="2"/>
  <c r="L23" i="2"/>
  <c r="I24" i="2"/>
  <c r="J24" i="2"/>
  <c r="K24" i="2"/>
  <c r="L24" i="2"/>
  <c r="I25" i="2"/>
  <c r="J25" i="2"/>
  <c r="K25" i="2"/>
  <c r="L25" i="2"/>
  <c r="I26" i="2"/>
  <c r="J26" i="2"/>
  <c r="K26" i="2"/>
  <c r="L26" i="2"/>
  <c r="I27" i="2"/>
  <c r="J27" i="2"/>
  <c r="K27" i="2"/>
  <c r="L27" i="2"/>
  <c r="I28" i="2"/>
  <c r="J28" i="2"/>
  <c r="K28" i="2"/>
  <c r="L28" i="2"/>
  <c r="J13" i="2"/>
  <c r="K13" i="2"/>
  <c r="L13" i="2"/>
  <c r="I13" i="2"/>
  <c r="L12" i="2"/>
  <c r="K12" i="2"/>
  <c r="J12" i="2"/>
  <c r="I12" i="2"/>
  <c r="I7" i="2"/>
  <c r="H7" i="2" s="1"/>
  <c r="I6" i="2"/>
  <c r="H6" i="2" s="1"/>
  <c r="I5" i="2"/>
  <c r="H5" i="2" s="1"/>
  <c r="G8" i="2"/>
  <c r="B27" i="1"/>
  <c r="B26" i="1"/>
  <c r="C22" i="1"/>
  <c r="B22" i="1"/>
  <c r="B20" i="1"/>
  <c r="C20" i="1"/>
  <c r="F5" i="1"/>
  <c r="I8" i="2" l="1"/>
</calcChain>
</file>

<file path=xl/sharedStrings.xml><?xml version="1.0" encoding="utf-8"?>
<sst xmlns="http://schemas.openxmlformats.org/spreadsheetml/2006/main" count="108" uniqueCount="101">
  <si>
    <t>IMC = Kg / Mts2</t>
  </si>
  <si>
    <t>Normal</t>
  </si>
  <si>
    <t>18.5 a 24.9</t>
  </si>
  <si>
    <t>25 a 29.9</t>
  </si>
  <si>
    <t>&gt; 40</t>
  </si>
  <si>
    <t>Sobre peso</t>
  </si>
  <si>
    <t>Bajo peso</t>
  </si>
  <si>
    <t>&lt; 18.5</t>
  </si>
  <si>
    <t>30 a 34.9</t>
  </si>
  <si>
    <t>obesidad II</t>
  </si>
  <si>
    <t>Obesidad I</t>
  </si>
  <si>
    <t>35 a 39.9</t>
  </si>
  <si>
    <t>obesidad III</t>
  </si>
  <si>
    <t>Peso kg</t>
  </si>
  <si>
    <t>IMC</t>
  </si>
  <si>
    <t>Talla MTS</t>
  </si>
  <si>
    <t>HOMBRES =  66.5 + (13.75 x Peso) + (5 x Talla cm) - (6.78 x Edad)</t>
  </si>
  <si>
    <t>PESO</t>
  </si>
  <si>
    <t>TALLA (CM)</t>
  </si>
  <si>
    <t>EDAD</t>
  </si>
  <si>
    <t>HOMBRE</t>
  </si>
  <si>
    <t>MUJER</t>
  </si>
  <si>
    <t>GEB HARRIS BENEDICT</t>
  </si>
  <si>
    <t>GEB</t>
  </si>
  <si>
    <t>MUJERES = 655 + (9.6 x Peso) + (1.85 x Talla cm) - (4.68 x Edad)</t>
  </si>
  <si>
    <t>ACTIVIDAD</t>
  </si>
  <si>
    <t>DESCRIPCIÓN</t>
  </si>
  <si>
    <t>FACTOR DE ACTIVIDAD FÍSICA (AF)</t>
  </si>
  <si>
    <t>SEDENTARIA</t>
  </si>
  <si>
    <t>LIVIANA</t>
  </si>
  <si>
    <t>MODERADA</t>
  </si>
  <si>
    <t>INTENSA</t>
  </si>
  <si>
    <t>AF</t>
  </si>
  <si>
    <t>ETA</t>
  </si>
  <si>
    <t>NO ACTIVIDAD FISICA</t>
  </si>
  <si>
    <t>3HRS SEMANALES</t>
  </si>
  <si>
    <t>6HRS SEMANALES</t>
  </si>
  <si>
    <t>4 A 5HRS DIARIAS</t>
  </si>
  <si>
    <t>GASTO ENERGÉTICO TOTAL</t>
  </si>
  <si>
    <t>GET = GEB x AF + ETA</t>
  </si>
  <si>
    <t xml:space="preserve">GET </t>
  </si>
  <si>
    <t>GET</t>
  </si>
  <si>
    <t>KCAL TOTALES</t>
  </si>
  <si>
    <t>DISTRIBUCIÓN DE MACRO NUTRIENTES</t>
  </si>
  <si>
    <t>HC</t>
  </si>
  <si>
    <t>GS</t>
  </si>
  <si>
    <t>PT</t>
  </si>
  <si>
    <t>%</t>
  </si>
  <si>
    <t>GR</t>
  </si>
  <si>
    <t>KCAL</t>
  </si>
  <si>
    <t>TOTALES</t>
  </si>
  <si>
    <t>Grupo de alimentos</t>
  </si>
  <si>
    <t>Subgrupos</t>
  </si>
  <si>
    <t>Aporte nutrimental promedio</t>
  </si>
  <si>
    <t>Energía</t>
  </si>
  <si>
    <t>Proteína (g)</t>
  </si>
  <si>
    <t>Lípidos (g)</t>
  </si>
  <si>
    <t>Hídratos de carbono (g)</t>
  </si>
  <si>
    <t>Verduras</t>
  </si>
  <si>
    <t>Frutas</t>
  </si>
  <si>
    <t>Cereales y tuberculos</t>
  </si>
  <si>
    <t>a) Sin grasa</t>
  </si>
  <si>
    <t>b) Con grasa</t>
  </si>
  <si>
    <t>Leguminosas</t>
  </si>
  <si>
    <t>Origen Animal</t>
  </si>
  <si>
    <t>a) Muy bajo aporte de grasa</t>
  </si>
  <si>
    <t>b) Bajo aporte de grasa</t>
  </si>
  <si>
    <t>c) Moderado aporte de grasa</t>
  </si>
  <si>
    <t>d) Alto aporte de grasa</t>
  </si>
  <si>
    <t xml:space="preserve">Leche </t>
  </si>
  <si>
    <t>a) Descremada</t>
  </si>
  <si>
    <t>b) Semidescremada</t>
  </si>
  <si>
    <t>c) Entera</t>
  </si>
  <si>
    <t>d) Con azúcar</t>
  </si>
  <si>
    <t>Aceites y grasas</t>
  </si>
  <si>
    <t>a) Sin proteína</t>
  </si>
  <si>
    <t>b) Con proteína</t>
  </si>
  <si>
    <t xml:space="preserve">Azúcares </t>
  </si>
  <si>
    <t xml:space="preserve">b) Con grasa </t>
  </si>
  <si>
    <t>PORCIONES X DIA</t>
  </si>
  <si>
    <t>DISTRIBUCIÓN</t>
  </si>
  <si>
    <t>TOTLES</t>
  </si>
  <si>
    <t>GEB OMS</t>
  </si>
  <si>
    <t>NIÑAS</t>
  </si>
  <si>
    <t>NIÑOS</t>
  </si>
  <si>
    <t>0 a 3 años</t>
  </si>
  <si>
    <t>3 a 10 años</t>
  </si>
  <si>
    <t>11 a 18 años</t>
  </si>
  <si>
    <t>60.9 x (peso) -54</t>
  </si>
  <si>
    <t>22.7 x (peso) + 495</t>
  </si>
  <si>
    <t>17.5 x (peso) + 651</t>
  </si>
  <si>
    <t>61 x (peso) -51</t>
  </si>
  <si>
    <t>22.5 x (peso) + 499</t>
  </si>
  <si>
    <t>12.2 x (peso) + 746</t>
  </si>
  <si>
    <t>1 a 3 meses</t>
  </si>
  <si>
    <t>4 a 12 meses</t>
  </si>
  <si>
    <t>&gt; 12 meses</t>
  </si>
  <si>
    <t>GEB x 2</t>
  </si>
  <si>
    <t>GEB x 1.7</t>
  </si>
  <si>
    <t>GEB x AF</t>
  </si>
  <si>
    <t>GET 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</si>
</sst>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6"/>
      <color theme="9" tint="-0.499984740745262"/>
      <name val="Calibri"/>
      <family val="2"/>
      <scheme val="minor"/>
    </font>
    <font>
      <b/>
      <sz val="14"/>
      <color theme="9" tint="0.7999816888943144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7A1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60">
    <xf numFmtId="0" fontId="0" fillId="0" borderId="0" xfId="0"/>
    <xf numFmtId="0" fontId="3" fillId="3" borderId="1" xfId="0" applyFont="1" applyFill="1" applyBorder="1"/>
    <xf numFmtId="0" fontId="0" fillId="0" borderId="0" xfId="0" applyAlignment="1">
      <alignment horizontal="right"/>
    </xf>
    <xf numFmtId="0" fontId="4" fillId="3" borderId="1" xfId="0" applyFont="1" applyFill="1" applyBorder="1" applyAlignment="1">
      <alignment horizontal="right"/>
    </xf>
    <xf numFmtId="0" fontId="6" fillId="4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0" fillId="7" borderId="1" xfId="0" applyFill="1" applyBorder="1"/>
    <xf numFmtId="0" fontId="0" fillId="6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right"/>
    </xf>
    <xf numFmtId="0" fontId="0" fillId="9" borderId="1" xfId="0" applyFill="1" applyBorder="1"/>
    <xf numFmtId="0" fontId="0" fillId="9" borderId="1" xfId="0" applyFill="1" applyBorder="1" applyAlignment="1">
      <alignment horizontal="center" vertical="center" wrapText="1"/>
    </xf>
    <xf numFmtId="0" fontId="0" fillId="8" borderId="0" xfId="0" applyFill="1" applyBorder="1" applyAlignment="1"/>
    <xf numFmtId="0" fontId="0" fillId="8" borderId="0" xfId="0" applyFill="1" applyAlignment="1"/>
    <xf numFmtId="164" fontId="0" fillId="6" borderId="1" xfId="0" applyNumberFormat="1" applyFill="1" applyBorder="1"/>
    <xf numFmtId="164" fontId="0" fillId="7" borderId="1" xfId="0" applyNumberFormat="1" applyFill="1" applyBorder="1"/>
    <xf numFmtId="0" fontId="0" fillId="9" borderId="1" xfId="0" applyFill="1" applyBorder="1" applyAlignment="1">
      <alignment horizontal="left"/>
    </xf>
    <xf numFmtId="0" fontId="0" fillId="3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right"/>
    </xf>
    <xf numFmtId="0" fontId="2" fillId="11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9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8" fillId="11" borderId="1" xfId="1" applyFill="1" applyBorder="1" applyAlignment="1">
      <alignment horizontal="center" vertical="center" wrapText="1"/>
    </xf>
    <xf numFmtId="0" fontId="8" fillId="0" borderId="1" xfId="1" applyBorder="1"/>
    <xf numFmtId="0" fontId="8" fillId="0" borderId="1" xfId="1" applyBorder="1" applyAlignment="1">
      <alignment horizontal="center" vertical="center"/>
    </xf>
    <xf numFmtId="0" fontId="8" fillId="0" borderId="1" xfId="1" applyFill="1" applyBorder="1" applyAlignment="1">
      <alignment horizontal="center" vertical="center"/>
    </xf>
    <xf numFmtId="0" fontId="8" fillId="0" borderId="1" xfId="1" applyFill="1" applyBorder="1" applyAlignment="1">
      <alignment horizontal="left" vertical="center"/>
    </xf>
    <xf numFmtId="0" fontId="8" fillId="0" borderId="1" xfId="1" applyBorder="1" applyAlignment="1">
      <alignment horizontal="left"/>
    </xf>
    <xf numFmtId="0" fontId="8" fillId="0" borderId="1" xfId="1" applyFill="1" applyBorder="1"/>
    <xf numFmtId="0" fontId="8" fillId="10" borderId="1" xfId="1" applyFill="1" applyBorder="1" applyAlignment="1">
      <alignment horizontal="center" vertical="center" wrapText="1"/>
    </xf>
    <xf numFmtId="0" fontId="8" fillId="10" borderId="1" xfId="1" applyFill="1" applyBorder="1" applyAlignment="1">
      <alignment horizontal="center" vertical="center"/>
    </xf>
    <xf numFmtId="0" fontId="0" fillId="9" borderId="3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12" borderId="5" xfId="0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8" fillId="0" borderId="1" xfId="1" applyBorder="1" applyAlignment="1">
      <alignment horizontal="center" vertical="center"/>
    </xf>
    <xf numFmtId="0" fontId="8" fillId="0" borderId="7" xfId="1" applyBorder="1" applyAlignment="1">
      <alignment horizontal="center" vertical="center"/>
    </xf>
    <xf numFmtId="0" fontId="8" fillId="0" borderId="8" xfId="1" applyBorder="1" applyAlignment="1">
      <alignment horizontal="center" vertical="center"/>
    </xf>
    <xf numFmtId="0" fontId="8" fillId="10" borderId="1" xfId="1" applyFill="1" applyBorder="1" applyAlignment="1">
      <alignment horizontal="center" vertical="center" wrapText="1"/>
    </xf>
    <xf numFmtId="0" fontId="8" fillId="0" borderId="1" xfId="1" applyBorder="1" applyAlignment="1">
      <alignment horizontal="center" vertical="center" wrapText="1"/>
    </xf>
    <xf numFmtId="0" fontId="8" fillId="0" borderId="1" xfId="1" applyFill="1" applyBorder="1" applyAlignment="1">
      <alignment horizontal="center" vertical="center"/>
    </xf>
    <xf numFmtId="0" fontId="8" fillId="10" borderId="1" xfId="1" applyFill="1" applyBorder="1" applyAlignment="1">
      <alignment horizontal="center"/>
    </xf>
  </cellXfs>
  <cellStyles count="2">
    <cellStyle name="Normal" xfId="0" builtinId="0"/>
    <cellStyle name="Normal 2" xfId="1" xr:uid="{7DF3633C-BE6C-4B4C-AB95-AAC29EF2EE2E}"/>
  </cellStyles>
  <dxfs count="0"/>
  <tableStyles count="0" defaultTableStyle="TableStyleMedium2" defaultPivotStyle="PivotStyleLight16"/>
  <colors>
    <mruColors>
      <color rgb="FFE7A1F5"/>
      <color rgb="FFFBFB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0</xdr:row>
      <xdr:rowOff>152400</xdr:rowOff>
    </xdr:from>
    <xdr:to>
      <xdr:col>10</xdr:col>
      <xdr:colOff>755073</xdr:colOff>
      <xdr:row>18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3FD7256-AF42-4001-B42B-6494EAF73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0" y="152400"/>
          <a:ext cx="5250873" cy="3609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6913C-B3E4-41C4-90F6-EA332FB6944B}">
  <dimension ref="A2:I27"/>
  <sheetViews>
    <sheetView workbookViewId="0">
      <selection activeCell="A12" sqref="A12:E14"/>
    </sheetView>
  </sheetViews>
  <sheetFormatPr baseColWidth="10" defaultRowHeight="15" x14ac:dyDescent="0.25"/>
  <cols>
    <col min="1" max="1" width="14.28515625" customWidth="1"/>
    <col min="6" max="6" width="13.5703125" customWidth="1"/>
    <col min="9" max="9" width="26.42578125" customWidth="1"/>
  </cols>
  <sheetData>
    <row r="2" spans="1:9" x14ac:dyDescent="0.25">
      <c r="A2" s="48" t="s">
        <v>0</v>
      </c>
      <c r="B2" s="48"/>
      <c r="C2" s="48"/>
      <c r="E2" s="3" t="s">
        <v>13</v>
      </c>
      <c r="F2" s="5">
        <v>50</v>
      </c>
    </row>
    <row r="3" spans="1:9" x14ac:dyDescent="0.25">
      <c r="A3" s="48"/>
      <c r="B3" s="48"/>
      <c r="C3" s="48"/>
      <c r="E3" s="3" t="s">
        <v>15</v>
      </c>
      <c r="F3" s="5">
        <v>1.55</v>
      </c>
    </row>
    <row r="4" spans="1:9" x14ac:dyDescent="0.25">
      <c r="A4" s="1" t="s">
        <v>6</v>
      </c>
      <c r="B4" s="47" t="s">
        <v>7</v>
      </c>
      <c r="C4" s="47"/>
      <c r="E4" s="2"/>
      <c r="F4" s="6"/>
    </row>
    <row r="5" spans="1:9" ht="18.75" x14ac:dyDescent="0.3">
      <c r="A5" s="1" t="s">
        <v>1</v>
      </c>
      <c r="B5" s="47" t="s">
        <v>2</v>
      </c>
      <c r="C5" s="47"/>
      <c r="E5" s="4" t="s">
        <v>14</v>
      </c>
      <c r="F5" s="7">
        <f>F2/(F3*F3)</f>
        <v>20.811654526534856</v>
      </c>
    </row>
    <row r="6" spans="1:9" x14ac:dyDescent="0.25">
      <c r="A6" s="1" t="s">
        <v>5</v>
      </c>
      <c r="B6" s="47" t="s">
        <v>3</v>
      </c>
      <c r="C6" s="47"/>
    </row>
    <row r="7" spans="1:9" x14ac:dyDescent="0.25">
      <c r="A7" s="1" t="s">
        <v>10</v>
      </c>
      <c r="B7" s="47" t="s">
        <v>8</v>
      </c>
      <c r="C7" s="47"/>
    </row>
    <row r="8" spans="1:9" x14ac:dyDescent="0.25">
      <c r="A8" s="1" t="s">
        <v>9</v>
      </c>
      <c r="B8" s="47" t="s">
        <v>11</v>
      </c>
      <c r="C8" s="47"/>
    </row>
    <row r="9" spans="1:9" x14ac:dyDescent="0.25">
      <c r="A9" s="1" t="s">
        <v>12</v>
      </c>
      <c r="B9" s="47" t="s">
        <v>4</v>
      </c>
      <c r="C9" s="47"/>
    </row>
    <row r="12" spans="1:9" ht="30" customHeight="1" x14ac:dyDescent="0.25">
      <c r="A12" s="45" t="s">
        <v>22</v>
      </c>
      <c r="B12" s="45"/>
      <c r="C12" s="45"/>
      <c r="D12" s="45"/>
      <c r="E12" s="45"/>
    </row>
    <row r="13" spans="1:9" ht="21.75" customHeight="1" x14ac:dyDescent="0.25">
      <c r="A13" s="43" t="s">
        <v>24</v>
      </c>
      <c r="B13" s="43"/>
      <c r="C13" s="43"/>
      <c r="D13" s="43"/>
      <c r="E13" s="43"/>
    </row>
    <row r="14" spans="1:9" ht="27.75" customHeight="1" x14ac:dyDescent="0.25">
      <c r="A14" s="44" t="s">
        <v>16</v>
      </c>
      <c r="B14" s="44"/>
      <c r="C14" s="44"/>
      <c r="D14" s="44"/>
      <c r="E14" s="44"/>
    </row>
    <row r="15" spans="1:9" ht="15.75" customHeight="1" x14ac:dyDescent="0.25">
      <c r="A15" s="8"/>
      <c r="B15" s="8"/>
      <c r="C15" s="8"/>
      <c r="D15" s="8"/>
      <c r="E15" s="8"/>
    </row>
    <row r="16" spans="1:9" x14ac:dyDescent="0.25">
      <c r="A16" s="14"/>
      <c r="B16" s="15" t="s">
        <v>17</v>
      </c>
      <c r="C16" s="15" t="s">
        <v>18</v>
      </c>
      <c r="D16" s="15" t="s">
        <v>19</v>
      </c>
      <c r="F16" s="46" t="s">
        <v>27</v>
      </c>
      <c r="G16" s="46"/>
      <c r="H16" s="46"/>
      <c r="I16" s="46"/>
    </row>
    <row r="17" spans="1:9" x14ac:dyDescent="0.25">
      <c r="A17" s="13" t="s">
        <v>20</v>
      </c>
      <c r="B17" s="11">
        <v>95</v>
      </c>
      <c r="C17" s="11">
        <v>183</v>
      </c>
      <c r="D17" s="11">
        <v>32</v>
      </c>
      <c r="F17" s="15" t="s">
        <v>25</v>
      </c>
      <c r="G17" s="12" t="s">
        <v>21</v>
      </c>
      <c r="H17" s="11" t="s">
        <v>20</v>
      </c>
      <c r="I17" s="15" t="s">
        <v>26</v>
      </c>
    </row>
    <row r="18" spans="1:9" x14ac:dyDescent="0.25">
      <c r="A18" s="13" t="s">
        <v>21</v>
      </c>
      <c r="B18" s="12">
        <v>50</v>
      </c>
      <c r="C18" s="12">
        <v>155</v>
      </c>
      <c r="D18" s="12">
        <v>35</v>
      </c>
      <c r="F18" s="15" t="s">
        <v>28</v>
      </c>
      <c r="G18" s="12">
        <v>1.2</v>
      </c>
      <c r="H18" s="11">
        <v>1.2</v>
      </c>
      <c r="I18" s="15" t="s">
        <v>34</v>
      </c>
    </row>
    <row r="19" spans="1:9" x14ac:dyDescent="0.25">
      <c r="F19" s="15" t="s">
        <v>29</v>
      </c>
      <c r="G19" s="12">
        <v>1.56</v>
      </c>
      <c r="H19" s="11">
        <v>1.55</v>
      </c>
      <c r="I19" s="15" t="s">
        <v>35</v>
      </c>
    </row>
    <row r="20" spans="1:9" x14ac:dyDescent="0.25">
      <c r="A20" s="13" t="s">
        <v>23</v>
      </c>
      <c r="B20" s="18">
        <f>66.5+(13.75*B17)+(5*C17)-(6.78*D17)</f>
        <v>2070.79</v>
      </c>
      <c r="C20" s="19">
        <f>655+(9.6*B18)+(1.85*C18)-(4.68*D18)</f>
        <v>1257.95</v>
      </c>
      <c r="F20" s="15" t="s">
        <v>30</v>
      </c>
      <c r="G20" s="12">
        <v>1.64</v>
      </c>
      <c r="H20" s="11">
        <v>1.78</v>
      </c>
      <c r="I20" s="15" t="s">
        <v>36</v>
      </c>
    </row>
    <row r="21" spans="1:9" x14ac:dyDescent="0.25">
      <c r="A21" s="13" t="s">
        <v>32</v>
      </c>
      <c r="B21" s="9">
        <v>1.2</v>
      </c>
      <c r="C21" s="10">
        <v>1.56</v>
      </c>
      <c r="F21" s="15" t="s">
        <v>31</v>
      </c>
      <c r="G21" s="12">
        <v>1.82</v>
      </c>
      <c r="H21" s="11">
        <v>2.1</v>
      </c>
      <c r="I21" s="15" t="s">
        <v>37</v>
      </c>
    </row>
    <row r="22" spans="1:9" x14ac:dyDescent="0.25">
      <c r="A22" s="13" t="s">
        <v>33</v>
      </c>
      <c r="B22" s="18">
        <f>B20*0.1</f>
        <v>207.07900000000001</v>
      </c>
      <c r="C22" s="19">
        <f>C20*0.1</f>
        <v>125.79500000000002</v>
      </c>
    </row>
    <row r="24" spans="1:9" x14ac:dyDescent="0.25">
      <c r="A24" s="39" t="s">
        <v>38</v>
      </c>
      <c r="B24" s="40"/>
      <c r="C24" s="16"/>
      <c r="D24" s="16"/>
      <c r="E24" s="16"/>
    </row>
    <row r="25" spans="1:9" x14ac:dyDescent="0.25">
      <c r="A25" s="41" t="s">
        <v>39</v>
      </c>
      <c r="B25" s="42"/>
      <c r="C25" s="17"/>
      <c r="D25" s="17"/>
      <c r="E25" s="17"/>
    </row>
    <row r="26" spans="1:9" x14ac:dyDescent="0.25">
      <c r="A26" s="9" t="s">
        <v>40</v>
      </c>
      <c r="B26" s="18">
        <f>B20*B21+B22</f>
        <v>2692.027</v>
      </c>
    </row>
    <row r="27" spans="1:9" x14ac:dyDescent="0.25">
      <c r="A27" s="10" t="s">
        <v>41</v>
      </c>
      <c r="B27" s="19">
        <f>C20*C21+C22</f>
        <v>2088.1970000000001</v>
      </c>
    </row>
  </sheetData>
  <mergeCells count="13">
    <mergeCell ref="B4:C4"/>
    <mergeCell ref="A2:C3"/>
    <mergeCell ref="F16:I16"/>
    <mergeCell ref="B5:C5"/>
    <mergeCell ref="B6:C6"/>
    <mergeCell ref="B7:C7"/>
    <mergeCell ref="B8:C8"/>
    <mergeCell ref="B9:C9"/>
    <mergeCell ref="A24:B24"/>
    <mergeCell ref="A25:B25"/>
    <mergeCell ref="A13:E13"/>
    <mergeCell ref="A14:E14"/>
    <mergeCell ref="A12:E12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2CD00-C4CB-4BCD-992B-E49BB3A29981}">
  <dimension ref="A2:D9"/>
  <sheetViews>
    <sheetView tabSelected="1" workbookViewId="0">
      <selection activeCell="M4" sqref="M4"/>
    </sheetView>
  </sheetViews>
  <sheetFormatPr baseColWidth="10" defaultRowHeight="15" x14ac:dyDescent="0.25"/>
  <cols>
    <col min="2" max="2" width="17" customWidth="1"/>
    <col min="3" max="3" width="18.85546875" customWidth="1"/>
    <col min="4" max="4" width="19" customWidth="1"/>
  </cols>
  <sheetData>
    <row r="2" spans="1:4" ht="18.75" x14ac:dyDescent="0.25">
      <c r="A2" s="45" t="s">
        <v>82</v>
      </c>
      <c r="B2" s="45"/>
      <c r="C2" s="45"/>
      <c r="D2" s="45"/>
    </row>
    <row r="3" spans="1:4" x14ac:dyDescent="0.25">
      <c r="A3" s="44" t="s">
        <v>84</v>
      </c>
      <c r="B3" s="25" t="s">
        <v>85</v>
      </c>
      <c r="C3" s="25" t="s">
        <v>86</v>
      </c>
      <c r="D3" s="25" t="s">
        <v>87</v>
      </c>
    </row>
    <row r="4" spans="1:4" ht="24" customHeight="1" x14ac:dyDescent="0.25">
      <c r="A4" s="44"/>
      <c r="B4" s="26" t="s">
        <v>88</v>
      </c>
      <c r="C4" s="26" t="s">
        <v>89</v>
      </c>
      <c r="D4" s="26" t="s">
        <v>90</v>
      </c>
    </row>
    <row r="5" spans="1:4" x14ac:dyDescent="0.25">
      <c r="A5" s="43" t="s">
        <v>83</v>
      </c>
      <c r="B5" s="49" t="s">
        <v>91</v>
      </c>
      <c r="C5" s="49" t="s">
        <v>92</v>
      </c>
      <c r="D5" s="49" t="s">
        <v>93</v>
      </c>
    </row>
    <row r="6" spans="1:4" ht="21.75" customHeight="1" x14ac:dyDescent="0.25">
      <c r="A6" s="43"/>
      <c r="B6" s="50"/>
      <c r="C6" s="50"/>
      <c r="D6" s="50"/>
    </row>
    <row r="8" spans="1:4" x14ac:dyDescent="0.25">
      <c r="A8" s="24"/>
      <c r="B8" s="24" t="s">
        <v>94</v>
      </c>
      <c r="C8" s="24" t="s">
        <v>95</v>
      </c>
      <c r="D8" s="24" t="s">
        <v>96</v>
      </c>
    </row>
    <row r="9" spans="1:4" x14ac:dyDescent="0.25">
      <c r="A9" s="23" t="s">
        <v>100</v>
      </c>
      <c r="B9" s="24" t="s">
        <v>97</v>
      </c>
      <c r="C9" s="24" t="s">
        <v>98</v>
      </c>
      <c r="D9" s="24" t="s">
        <v>99</v>
      </c>
    </row>
  </sheetData>
  <mergeCells count="6">
    <mergeCell ref="A2:D2"/>
    <mergeCell ref="A3:A4"/>
    <mergeCell ref="A5:A6"/>
    <mergeCell ref="B5:B6"/>
    <mergeCell ref="C5:C6"/>
    <mergeCell ref="D5:D6"/>
  </mergeCells>
  <phoneticPr fontId="9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97228-5AFE-4573-BD67-7CDE0C6FDC42}">
  <dimension ref="B2:L29"/>
  <sheetViews>
    <sheetView workbookViewId="0">
      <selection activeCell="H1" sqref="H1"/>
    </sheetView>
  </sheetViews>
  <sheetFormatPr baseColWidth="10" defaultRowHeight="15" x14ac:dyDescent="0.25"/>
  <cols>
    <col min="1" max="1" width="3.28515625" customWidth="1"/>
    <col min="2" max="2" width="14.7109375" customWidth="1"/>
    <col min="3" max="3" width="15.140625" customWidth="1"/>
    <col min="5" max="5" width="11.7109375" customWidth="1"/>
    <col min="6" max="6" width="12.42578125" customWidth="1"/>
    <col min="8" max="8" width="12.42578125" customWidth="1"/>
  </cols>
  <sheetData>
    <row r="2" spans="2:12" ht="30.75" customHeight="1" x14ac:dyDescent="0.25">
      <c r="F2" s="28" t="s">
        <v>42</v>
      </c>
      <c r="G2" s="20">
        <v>1600</v>
      </c>
    </row>
    <row r="3" spans="2:12" x14ac:dyDescent="0.25">
      <c r="F3" s="46" t="s">
        <v>43</v>
      </c>
      <c r="G3" s="46"/>
      <c r="H3" s="46"/>
      <c r="I3" s="46"/>
    </row>
    <row r="4" spans="2:12" x14ac:dyDescent="0.25">
      <c r="F4" s="14"/>
      <c r="G4" s="15" t="s">
        <v>47</v>
      </c>
      <c r="H4" s="15" t="s">
        <v>48</v>
      </c>
      <c r="I4" s="15" t="s">
        <v>49</v>
      </c>
    </row>
    <row r="5" spans="2:12" x14ac:dyDescent="0.25">
      <c r="F5" s="13" t="s">
        <v>44</v>
      </c>
      <c r="G5" s="21">
        <v>50</v>
      </c>
      <c r="H5" s="21">
        <f>I5*1/4</f>
        <v>200</v>
      </c>
      <c r="I5" s="21">
        <f>G5*G2/100</f>
        <v>800</v>
      </c>
    </row>
    <row r="6" spans="2:12" x14ac:dyDescent="0.25">
      <c r="F6" s="13" t="s">
        <v>45</v>
      </c>
      <c r="G6" s="21">
        <v>30</v>
      </c>
      <c r="H6" s="22">
        <f>I6/9</f>
        <v>53.333333333333336</v>
      </c>
      <c r="I6" s="21">
        <f>G6*G2/100</f>
        <v>480</v>
      </c>
    </row>
    <row r="7" spans="2:12" x14ac:dyDescent="0.25">
      <c r="F7" s="13" t="s">
        <v>46</v>
      </c>
      <c r="G7" s="21">
        <v>20</v>
      </c>
      <c r="H7" s="21">
        <f>I7/4</f>
        <v>80</v>
      </c>
      <c r="I7" s="21">
        <f>G7*G2/100</f>
        <v>320</v>
      </c>
    </row>
    <row r="8" spans="2:12" x14ac:dyDescent="0.25">
      <c r="F8" s="13" t="s">
        <v>50</v>
      </c>
      <c r="G8" s="21">
        <f>G5+G6+G7</f>
        <v>100</v>
      </c>
      <c r="H8" s="21"/>
      <c r="I8" s="21">
        <f>I5+I6+I7</f>
        <v>1600</v>
      </c>
    </row>
    <row r="10" spans="2:12" ht="15.75" x14ac:dyDescent="0.25">
      <c r="B10" s="56" t="s">
        <v>51</v>
      </c>
      <c r="C10" s="38" t="s">
        <v>52</v>
      </c>
      <c r="D10" s="59" t="s">
        <v>53</v>
      </c>
      <c r="E10" s="59"/>
      <c r="F10" s="59"/>
      <c r="G10" s="59"/>
      <c r="H10" s="51" t="s">
        <v>80</v>
      </c>
      <c r="I10" s="52"/>
      <c r="J10" s="52"/>
      <c r="K10" s="52"/>
      <c r="L10" s="52"/>
    </row>
    <row r="11" spans="2:12" ht="47.25" x14ac:dyDescent="0.25">
      <c r="B11" s="56"/>
      <c r="C11" s="38"/>
      <c r="D11" s="37" t="s">
        <v>54</v>
      </c>
      <c r="E11" s="37" t="s">
        <v>55</v>
      </c>
      <c r="F11" s="37" t="s">
        <v>56</v>
      </c>
      <c r="G11" s="37" t="s">
        <v>57</v>
      </c>
      <c r="H11" s="30" t="s">
        <v>79</v>
      </c>
      <c r="I11" s="30" t="s">
        <v>54</v>
      </c>
      <c r="J11" s="30" t="s">
        <v>55</v>
      </c>
      <c r="K11" s="30" t="s">
        <v>56</v>
      </c>
      <c r="L11" s="30" t="s">
        <v>57</v>
      </c>
    </row>
    <row r="12" spans="2:12" ht="15.75" x14ac:dyDescent="0.25">
      <c r="B12" s="32" t="s">
        <v>58</v>
      </c>
      <c r="C12" s="38"/>
      <c r="D12" s="32">
        <v>25</v>
      </c>
      <c r="E12" s="32">
        <v>2</v>
      </c>
      <c r="F12" s="32">
        <v>0</v>
      </c>
      <c r="G12" s="32">
        <v>4</v>
      </c>
      <c r="H12" s="29">
        <v>2</v>
      </c>
      <c r="I12" s="29">
        <f>H12*D12</f>
        <v>50</v>
      </c>
      <c r="J12" s="29">
        <f>H12*E12</f>
        <v>4</v>
      </c>
      <c r="K12" s="29">
        <f>H12*F12</f>
        <v>0</v>
      </c>
      <c r="L12" s="29">
        <f>H12*G12</f>
        <v>8</v>
      </c>
    </row>
    <row r="13" spans="2:12" ht="15.75" x14ac:dyDescent="0.25">
      <c r="B13" s="32" t="s">
        <v>59</v>
      </c>
      <c r="C13" s="38"/>
      <c r="D13" s="32">
        <v>60</v>
      </c>
      <c r="E13" s="32">
        <v>0</v>
      </c>
      <c r="F13" s="32">
        <v>0</v>
      </c>
      <c r="G13" s="32">
        <v>15</v>
      </c>
      <c r="H13" s="29">
        <v>0</v>
      </c>
      <c r="I13" s="29">
        <f>H13*D13</f>
        <v>0</v>
      </c>
      <c r="J13" s="29">
        <f>H13*E13</f>
        <v>0</v>
      </c>
      <c r="K13" s="29">
        <f>H13*F13</f>
        <v>0</v>
      </c>
      <c r="L13" s="29">
        <f>H13*G13</f>
        <v>0</v>
      </c>
    </row>
    <row r="14" spans="2:12" ht="15.75" x14ac:dyDescent="0.25">
      <c r="B14" s="57" t="s">
        <v>60</v>
      </c>
      <c r="C14" s="32" t="s">
        <v>61</v>
      </c>
      <c r="D14" s="32">
        <v>70</v>
      </c>
      <c r="E14" s="32">
        <v>2</v>
      </c>
      <c r="F14" s="32">
        <v>0</v>
      </c>
      <c r="G14" s="32">
        <v>15</v>
      </c>
      <c r="H14" s="29">
        <v>0</v>
      </c>
      <c r="I14" s="29">
        <f t="shared" ref="I14:I28" si="0">H14*D14</f>
        <v>0</v>
      </c>
      <c r="J14" s="29">
        <f t="shared" ref="J14:J28" si="1">H14*E14</f>
        <v>0</v>
      </c>
      <c r="K14" s="29">
        <f t="shared" ref="K14:K28" si="2">H14*F14</f>
        <v>0</v>
      </c>
      <c r="L14" s="29">
        <f t="shared" ref="L14:L28" si="3">H14*G14</f>
        <v>0</v>
      </c>
    </row>
    <row r="15" spans="2:12" ht="15.75" x14ac:dyDescent="0.25">
      <c r="B15" s="57"/>
      <c r="C15" s="32" t="s">
        <v>62</v>
      </c>
      <c r="D15" s="32">
        <v>115</v>
      </c>
      <c r="E15" s="32">
        <v>2</v>
      </c>
      <c r="F15" s="32">
        <v>5</v>
      </c>
      <c r="G15" s="32">
        <v>15</v>
      </c>
      <c r="H15" s="29">
        <v>0</v>
      </c>
      <c r="I15" s="29">
        <f t="shared" si="0"/>
        <v>0</v>
      </c>
      <c r="J15" s="29">
        <f t="shared" si="1"/>
        <v>0</v>
      </c>
      <c r="K15" s="29">
        <f t="shared" si="2"/>
        <v>0</v>
      </c>
      <c r="L15" s="29">
        <f t="shared" si="3"/>
        <v>0</v>
      </c>
    </row>
    <row r="16" spans="2:12" ht="15.75" x14ac:dyDescent="0.25">
      <c r="B16" s="32" t="s">
        <v>63</v>
      </c>
      <c r="C16" s="38"/>
      <c r="D16" s="32">
        <v>120</v>
      </c>
      <c r="E16" s="32">
        <v>8</v>
      </c>
      <c r="F16" s="32">
        <v>1</v>
      </c>
      <c r="G16" s="32">
        <v>20</v>
      </c>
      <c r="H16" s="29">
        <v>1</v>
      </c>
      <c r="I16" s="29">
        <f t="shared" si="0"/>
        <v>120</v>
      </c>
      <c r="J16" s="29">
        <f t="shared" si="1"/>
        <v>8</v>
      </c>
      <c r="K16" s="29">
        <f t="shared" si="2"/>
        <v>1</v>
      </c>
      <c r="L16" s="29">
        <f t="shared" si="3"/>
        <v>20</v>
      </c>
    </row>
    <row r="17" spans="2:12" ht="15.75" x14ac:dyDescent="0.25">
      <c r="B17" s="58" t="s">
        <v>64</v>
      </c>
      <c r="C17" s="31" t="s">
        <v>65</v>
      </c>
      <c r="D17" s="33">
        <v>40</v>
      </c>
      <c r="E17" s="33">
        <v>7</v>
      </c>
      <c r="F17" s="33">
        <v>1</v>
      </c>
      <c r="G17" s="33">
        <v>0</v>
      </c>
      <c r="H17" s="29">
        <v>1</v>
      </c>
      <c r="I17" s="29">
        <f t="shared" si="0"/>
        <v>40</v>
      </c>
      <c r="J17" s="29">
        <f t="shared" si="1"/>
        <v>7</v>
      </c>
      <c r="K17" s="29">
        <f t="shared" si="2"/>
        <v>1</v>
      </c>
      <c r="L17" s="29">
        <f t="shared" si="3"/>
        <v>0</v>
      </c>
    </row>
    <row r="18" spans="2:12" ht="15.75" x14ac:dyDescent="0.25">
      <c r="B18" s="58"/>
      <c r="C18" s="34" t="s">
        <v>66</v>
      </c>
      <c r="D18" s="33">
        <v>55</v>
      </c>
      <c r="E18" s="33">
        <v>7</v>
      </c>
      <c r="F18" s="33">
        <v>3</v>
      </c>
      <c r="G18" s="33">
        <v>0</v>
      </c>
      <c r="H18" s="29">
        <v>0</v>
      </c>
      <c r="I18" s="29">
        <f t="shared" si="0"/>
        <v>0</v>
      </c>
      <c r="J18" s="29">
        <f t="shared" si="1"/>
        <v>0</v>
      </c>
      <c r="K18" s="29">
        <f t="shared" si="2"/>
        <v>0</v>
      </c>
      <c r="L18" s="29">
        <f t="shared" si="3"/>
        <v>0</v>
      </c>
    </row>
    <row r="19" spans="2:12" ht="15.75" x14ac:dyDescent="0.25">
      <c r="B19" s="58"/>
      <c r="C19" s="34" t="s">
        <v>67</v>
      </c>
      <c r="D19" s="33">
        <v>75</v>
      </c>
      <c r="E19" s="33">
        <v>7</v>
      </c>
      <c r="F19" s="33">
        <v>5</v>
      </c>
      <c r="G19" s="33">
        <v>0</v>
      </c>
      <c r="H19" s="29">
        <v>0</v>
      </c>
      <c r="I19" s="29">
        <f t="shared" si="0"/>
        <v>0</v>
      </c>
      <c r="J19" s="29">
        <f t="shared" si="1"/>
        <v>0</v>
      </c>
      <c r="K19" s="29">
        <f t="shared" si="2"/>
        <v>0</v>
      </c>
      <c r="L19" s="29">
        <f t="shared" si="3"/>
        <v>0</v>
      </c>
    </row>
    <row r="20" spans="2:12" ht="15.75" x14ac:dyDescent="0.25">
      <c r="B20" s="58"/>
      <c r="C20" s="35" t="s">
        <v>68</v>
      </c>
      <c r="D20" s="33">
        <v>100</v>
      </c>
      <c r="E20" s="33">
        <v>7</v>
      </c>
      <c r="F20" s="33">
        <v>8</v>
      </c>
      <c r="G20" s="33">
        <v>0</v>
      </c>
      <c r="H20" s="29">
        <v>0</v>
      </c>
      <c r="I20" s="29">
        <f t="shared" si="0"/>
        <v>0</v>
      </c>
      <c r="J20" s="29">
        <f t="shared" si="1"/>
        <v>0</v>
      </c>
      <c r="K20" s="29">
        <f t="shared" si="2"/>
        <v>0</v>
      </c>
      <c r="L20" s="29">
        <f t="shared" si="3"/>
        <v>0</v>
      </c>
    </row>
    <row r="21" spans="2:12" ht="15.75" x14ac:dyDescent="0.25">
      <c r="B21" s="58" t="s">
        <v>69</v>
      </c>
      <c r="C21" s="31" t="s">
        <v>70</v>
      </c>
      <c r="D21" s="33">
        <v>95</v>
      </c>
      <c r="E21" s="33">
        <v>9</v>
      </c>
      <c r="F21" s="33">
        <v>2</v>
      </c>
      <c r="G21" s="33">
        <v>12</v>
      </c>
      <c r="H21" s="29">
        <v>0</v>
      </c>
      <c r="I21" s="29">
        <f t="shared" si="0"/>
        <v>0</v>
      </c>
      <c r="J21" s="29">
        <f t="shared" si="1"/>
        <v>0</v>
      </c>
      <c r="K21" s="29">
        <f t="shared" si="2"/>
        <v>0</v>
      </c>
      <c r="L21" s="29">
        <f t="shared" si="3"/>
        <v>0</v>
      </c>
    </row>
    <row r="22" spans="2:12" ht="15.75" x14ac:dyDescent="0.25">
      <c r="B22" s="58"/>
      <c r="C22" s="31" t="s">
        <v>71</v>
      </c>
      <c r="D22" s="33">
        <v>110</v>
      </c>
      <c r="E22" s="33">
        <v>9</v>
      </c>
      <c r="F22" s="33">
        <v>4</v>
      </c>
      <c r="G22" s="33">
        <v>12</v>
      </c>
      <c r="H22" s="29">
        <v>0</v>
      </c>
      <c r="I22" s="29">
        <f t="shared" si="0"/>
        <v>0</v>
      </c>
      <c r="J22" s="29">
        <f t="shared" si="1"/>
        <v>0</v>
      </c>
      <c r="K22" s="29">
        <f t="shared" si="2"/>
        <v>0</v>
      </c>
      <c r="L22" s="29">
        <f t="shared" si="3"/>
        <v>0</v>
      </c>
    </row>
    <row r="23" spans="2:12" ht="15.75" x14ac:dyDescent="0.25">
      <c r="B23" s="58"/>
      <c r="C23" s="31" t="s">
        <v>72</v>
      </c>
      <c r="D23" s="33">
        <v>150</v>
      </c>
      <c r="E23" s="33">
        <v>9</v>
      </c>
      <c r="F23" s="33">
        <v>8</v>
      </c>
      <c r="G23" s="33">
        <v>12</v>
      </c>
      <c r="H23" s="29">
        <v>0</v>
      </c>
      <c r="I23" s="29">
        <f t="shared" si="0"/>
        <v>0</v>
      </c>
      <c r="J23" s="29">
        <f t="shared" si="1"/>
        <v>0</v>
      </c>
      <c r="K23" s="29">
        <f t="shared" si="2"/>
        <v>0</v>
      </c>
      <c r="L23" s="29">
        <f t="shared" si="3"/>
        <v>0</v>
      </c>
    </row>
    <row r="24" spans="2:12" ht="15.75" x14ac:dyDescent="0.25">
      <c r="B24" s="58"/>
      <c r="C24" s="31" t="s">
        <v>73</v>
      </c>
      <c r="D24" s="33">
        <v>200</v>
      </c>
      <c r="E24" s="33">
        <v>8</v>
      </c>
      <c r="F24" s="33">
        <v>5</v>
      </c>
      <c r="G24" s="33">
        <v>30</v>
      </c>
      <c r="H24" s="29">
        <v>0</v>
      </c>
      <c r="I24" s="29">
        <f t="shared" si="0"/>
        <v>0</v>
      </c>
      <c r="J24" s="29">
        <f t="shared" si="1"/>
        <v>0</v>
      </c>
      <c r="K24" s="29">
        <f t="shared" si="2"/>
        <v>0</v>
      </c>
      <c r="L24" s="29">
        <f t="shared" si="3"/>
        <v>0</v>
      </c>
    </row>
    <row r="25" spans="2:12" ht="15.75" x14ac:dyDescent="0.25">
      <c r="B25" s="53" t="s">
        <v>74</v>
      </c>
      <c r="C25" s="36" t="s">
        <v>75</v>
      </c>
      <c r="D25" s="33">
        <v>45</v>
      </c>
      <c r="E25" s="33">
        <v>0</v>
      </c>
      <c r="F25" s="33">
        <v>5</v>
      </c>
      <c r="G25" s="33">
        <v>0</v>
      </c>
      <c r="H25" s="29">
        <v>0</v>
      </c>
      <c r="I25" s="29">
        <f t="shared" si="0"/>
        <v>0</v>
      </c>
      <c r="J25" s="29">
        <f t="shared" si="1"/>
        <v>0</v>
      </c>
      <c r="K25" s="29">
        <f t="shared" si="2"/>
        <v>0</v>
      </c>
      <c r="L25" s="29">
        <f t="shared" si="3"/>
        <v>0</v>
      </c>
    </row>
    <row r="26" spans="2:12" ht="15.75" x14ac:dyDescent="0.25">
      <c r="B26" s="53"/>
      <c r="C26" s="36" t="s">
        <v>76</v>
      </c>
      <c r="D26" s="33">
        <v>70</v>
      </c>
      <c r="E26" s="33">
        <v>3</v>
      </c>
      <c r="F26" s="33">
        <v>5</v>
      </c>
      <c r="G26" s="33">
        <v>3</v>
      </c>
      <c r="H26" s="29">
        <v>0</v>
      </c>
      <c r="I26" s="29">
        <f t="shared" si="0"/>
        <v>0</v>
      </c>
      <c r="J26" s="29">
        <f t="shared" si="1"/>
        <v>0</v>
      </c>
      <c r="K26" s="29">
        <f t="shared" si="2"/>
        <v>0</v>
      </c>
      <c r="L26" s="29">
        <f t="shared" si="3"/>
        <v>0</v>
      </c>
    </row>
    <row r="27" spans="2:12" ht="15.75" x14ac:dyDescent="0.25">
      <c r="B27" s="54" t="s">
        <v>77</v>
      </c>
      <c r="C27" s="36" t="s">
        <v>61</v>
      </c>
      <c r="D27" s="33">
        <v>40</v>
      </c>
      <c r="E27" s="33">
        <v>0</v>
      </c>
      <c r="F27" s="33">
        <v>0</v>
      </c>
      <c r="G27" s="33">
        <v>10</v>
      </c>
      <c r="H27" s="29">
        <v>0</v>
      </c>
      <c r="I27" s="29">
        <f t="shared" si="0"/>
        <v>0</v>
      </c>
      <c r="J27" s="29">
        <f t="shared" si="1"/>
        <v>0</v>
      </c>
      <c r="K27" s="29">
        <f t="shared" si="2"/>
        <v>0</v>
      </c>
      <c r="L27" s="29">
        <f t="shared" si="3"/>
        <v>0</v>
      </c>
    </row>
    <row r="28" spans="2:12" ht="15.75" x14ac:dyDescent="0.25">
      <c r="B28" s="55"/>
      <c r="C28" s="36" t="s">
        <v>78</v>
      </c>
      <c r="D28" s="33">
        <v>85</v>
      </c>
      <c r="E28" s="33">
        <v>0</v>
      </c>
      <c r="F28" s="33">
        <v>5</v>
      </c>
      <c r="G28" s="33">
        <v>10</v>
      </c>
      <c r="H28" s="29">
        <v>0</v>
      </c>
      <c r="I28" s="29">
        <f t="shared" si="0"/>
        <v>0</v>
      </c>
      <c r="J28" s="29">
        <f t="shared" si="1"/>
        <v>0</v>
      </c>
      <c r="K28" s="29">
        <f t="shared" si="2"/>
        <v>0</v>
      </c>
      <c r="L28" s="29">
        <f t="shared" si="3"/>
        <v>0</v>
      </c>
    </row>
    <row r="29" spans="2:12" x14ac:dyDescent="0.25">
      <c r="H29" s="2" t="s">
        <v>81</v>
      </c>
      <c r="I29" s="27">
        <f>I12+I13+I14+I15+I16+I17+I18+I19+I20+I21+I22+I23+I24+I25+I26+I27+I28</f>
        <v>210</v>
      </c>
      <c r="J29" s="27">
        <f t="shared" ref="J29:L29" si="4">J12+J13+J14+J15+J16+J17+J18+J19+J20+J21+J22+J23+J24+J25+J26+J27+J28</f>
        <v>19</v>
      </c>
      <c r="K29" s="27">
        <f t="shared" si="4"/>
        <v>2</v>
      </c>
      <c r="L29" s="27">
        <f t="shared" si="4"/>
        <v>28</v>
      </c>
    </row>
  </sheetData>
  <mergeCells count="9">
    <mergeCell ref="H10:L10"/>
    <mergeCell ref="F3:I3"/>
    <mergeCell ref="B25:B26"/>
    <mergeCell ref="B27:B28"/>
    <mergeCell ref="B10:B11"/>
    <mergeCell ref="B14:B15"/>
    <mergeCell ref="B17:B20"/>
    <mergeCell ref="B21:B24"/>
    <mergeCell ref="D10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IMC, GET</vt:lpstr>
      <vt:lpstr>GET NIÑOS</vt:lpstr>
      <vt:lpstr>MACRO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2021-12-08T23:18:00Z</dcterms:created>
  <dcterms:modified xsi:type="dcterms:W3CDTF">2021-12-09T15:23:35Z</dcterms:modified>
</cp:coreProperties>
</file>