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C, GET" sheetId="1" r:id="rId4"/>
    <sheet state="visible" name="GET NIÑOS" sheetId="2" r:id="rId5"/>
    <sheet state="visible" name="MACRO" sheetId="3" r:id="rId6"/>
  </sheets>
  <definedNames/>
  <calcPr/>
</workbook>
</file>

<file path=xl/sharedStrings.xml><?xml version="1.0" encoding="utf-8"?>
<sst xmlns="http://schemas.openxmlformats.org/spreadsheetml/2006/main" count="108" uniqueCount="101">
  <si>
    <t>IMC = Kg / Mts2</t>
  </si>
  <si>
    <t>Peso kg</t>
  </si>
  <si>
    <t>Talla MTS</t>
  </si>
  <si>
    <t>Bajo peso</t>
  </si>
  <si>
    <t>&lt; 18.5</t>
  </si>
  <si>
    <t>Normal</t>
  </si>
  <si>
    <t>18.5 a 24.9</t>
  </si>
  <si>
    <t>IMC</t>
  </si>
  <si>
    <t>Sobre peso</t>
  </si>
  <si>
    <t>25 a 29.9</t>
  </si>
  <si>
    <t>Obesidad I</t>
  </si>
  <si>
    <t>30 a 34.9</t>
  </si>
  <si>
    <t>obesidad II</t>
  </si>
  <si>
    <t>35 a 39.9</t>
  </si>
  <si>
    <t>obesidad III</t>
  </si>
  <si>
    <t>&gt; 40</t>
  </si>
  <si>
    <t>GEB HARRIS BENEDICT</t>
  </si>
  <si>
    <t>MUJERES = 655 + (9.6 x Peso) + (1.85 x Talla cm) - (4.68 x Edad)</t>
  </si>
  <si>
    <t>HOMBRES =  66.5 + (13.75 x Peso) + (5 x Talla cm) - (6.78 x Edad)</t>
  </si>
  <si>
    <t>PESO</t>
  </si>
  <si>
    <t>TALLA (CM)</t>
  </si>
  <si>
    <t>EDAD</t>
  </si>
  <si>
    <t>FACTOR DE ACTIVIDAD FÍSICA (AF)</t>
  </si>
  <si>
    <t>HOMBRE</t>
  </si>
  <si>
    <t>ACTIVIDAD</t>
  </si>
  <si>
    <t>MUJER</t>
  </si>
  <si>
    <t>DESCRIPCIÓN</t>
  </si>
  <si>
    <t>SEDENTARIA</t>
  </si>
  <si>
    <t>NO ACTIVIDAD FISICA</t>
  </si>
  <si>
    <t>LIVIANA</t>
  </si>
  <si>
    <t>3HRS SEMANALES</t>
  </si>
  <si>
    <t>GEB</t>
  </si>
  <si>
    <t>MODERADA</t>
  </si>
  <si>
    <t>6HRS SEMANALES</t>
  </si>
  <si>
    <t>AF</t>
  </si>
  <si>
    <t>INTENSA</t>
  </si>
  <si>
    <t>4 A 5HRS DIARIAS</t>
  </si>
  <si>
    <t>ETA</t>
  </si>
  <si>
    <t>GASTO ENERGÉTICO TOTAL</t>
  </si>
  <si>
    <t>GET = GEB x AF + ETA</t>
  </si>
  <si>
    <t xml:space="preserve">GET </t>
  </si>
  <si>
    <t>GET</t>
  </si>
  <si>
    <t>GEB OMS</t>
  </si>
  <si>
    <t>NIÑOS</t>
  </si>
  <si>
    <t>0 a 3 años</t>
  </si>
  <si>
    <t>3 a 10 años</t>
  </si>
  <si>
    <t>11 a 18 años</t>
  </si>
  <si>
    <t>60.9 x (peso) -54</t>
  </si>
  <si>
    <t>22.7 x (peso) + 495</t>
  </si>
  <si>
    <t>17.5 x (peso) + 651</t>
  </si>
  <si>
    <t>NIÑAS</t>
  </si>
  <si>
    <t>61 x (peso) -51</t>
  </si>
  <si>
    <t>22.5 x (peso) + 499</t>
  </si>
  <si>
    <t>12.2 x (peso) + 746</t>
  </si>
  <si>
    <t>1 a 3 meses</t>
  </si>
  <si>
    <t>4 a 12 meses</t>
  </si>
  <si>
    <t>&gt; 12 meses</t>
  </si>
  <si>
    <t>GET  =</t>
  </si>
  <si>
    <t>GEB x 2</t>
  </si>
  <si>
    <t>GEB x 1.7</t>
  </si>
  <si>
    <t>GEB x AF</t>
  </si>
  <si>
    <t>KCAL TOTALES</t>
  </si>
  <si>
    <t>DISTRIBUCIÓN DE MACRO NUTRIENTES</t>
  </si>
  <si>
    <t>%</t>
  </si>
  <si>
    <t>GR</t>
  </si>
  <si>
    <t>KCAL</t>
  </si>
  <si>
    <t>HC</t>
  </si>
  <si>
    <t>GS</t>
  </si>
  <si>
    <t>PT</t>
  </si>
  <si>
    <t>TOTALES</t>
  </si>
  <si>
    <t>Grupo de alimentos</t>
  </si>
  <si>
    <t>Subgrupos</t>
  </si>
  <si>
    <t>Aporte nutrimental promedio</t>
  </si>
  <si>
    <t>DISTRIBUCIÓN</t>
  </si>
  <si>
    <t>Energía</t>
  </si>
  <si>
    <t>Proteína (g)</t>
  </si>
  <si>
    <t>Lípidos (g)</t>
  </si>
  <si>
    <t>Hídratos de carbono (g)</t>
  </si>
  <si>
    <t>PORCIONES X DIA</t>
  </si>
  <si>
    <t>Verduras</t>
  </si>
  <si>
    <t>Frutas</t>
  </si>
  <si>
    <t>Cereales y tuberculos</t>
  </si>
  <si>
    <t>a) Sin grasa</t>
  </si>
  <si>
    <t>b) Con grasa</t>
  </si>
  <si>
    <t>Leguminosas</t>
  </si>
  <si>
    <t>Origen Animal</t>
  </si>
  <si>
    <t>a) Muy bajo aporte de grasa</t>
  </si>
  <si>
    <t>b) Bajo aporte de grasa</t>
  </si>
  <si>
    <t>c) Moderado aporte de grasa</t>
  </si>
  <si>
    <t>d) Alto aporte de grasa</t>
  </si>
  <si>
    <t xml:space="preserve">Leche </t>
  </si>
  <si>
    <t>a) Descremada</t>
  </si>
  <si>
    <t>b) Semidescremada</t>
  </si>
  <si>
    <t>c) Entera</t>
  </si>
  <si>
    <t>d) Con azúcar</t>
  </si>
  <si>
    <t>Aceites y grasas</t>
  </si>
  <si>
    <t>a) Sin proteína</t>
  </si>
  <si>
    <t>b) Con proteína</t>
  </si>
  <si>
    <t xml:space="preserve">Azúcares </t>
  </si>
  <si>
    <t xml:space="preserve">b) Con grasa </t>
  </si>
  <si>
    <t>TOTLES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</si>
</sst>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1">
    <font>
      <sz val="11.0"/>
      <color theme="1"/>
      <name val="Calibri"/>
      <scheme val="minor"/>
    </font>
    <font>
      <b/>
      <sz val="16.0"/>
      <color rgb="FF385623"/>
      <name val="Calibri"/>
    </font>
    <font/>
    <font>
      <sz val="11.0"/>
      <color rgb="FF385623"/>
      <name val="Calibri"/>
    </font>
    <font>
      <b/>
      <sz val="11.0"/>
      <color rgb="FF385623"/>
      <name val="Calibri"/>
    </font>
    <font>
      <sz val="11.0"/>
      <color theme="1"/>
      <name val="Calibri"/>
    </font>
    <font>
      <b/>
      <sz val="14.0"/>
      <color rgb="FFE2EFD9"/>
      <name val="Calibri"/>
    </font>
    <font>
      <b/>
      <sz val="14.0"/>
      <color theme="0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sz val="12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385623"/>
        <bgColor rgb="FF385623"/>
      </patternFill>
    </fill>
    <fill>
      <patternFill patternType="solid">
        <fgColor rgb="FF333F4F"/>
        <bgColor rgb="FF333F4F"/>
      </patternFill>
    </fill>
    <fill>
      <patternFill patternType="solid">
        <fgColor rgb="FFE7A1F5"/>
        <bgColor rgb="FFE7A1F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rgb="FFECECEC"/>
        <bgColor rgb="FFECECEC"/>
      </patternFill>
    </fill>
    <fill>
      <patternFill patternType="solid">
        <fgColor theme="9"/>
        <bgColor theme="9"/>
      </patternFill>
    </fill>
  </fills>
  <borders count="2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right"/>
    </xf>
    <xf borderId="4" fillId="3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4" fillId="3" fontId="4" numFmtId="0" xfId="0" applyBorder="1" applyFont="1"/>
    <xf borderId="8" fillId="3" fontId="4" numFmtId="0" xfId="0" applyAlignment="1" applyBorder="1" applyFont="1">
      <alignment horizontal="center"/>
    </xf>
    <xf borderId="9" fillId="0" fontId="2" numFmtId="0" xfId="0" applyBorder="1" applyFont="1"/>
    <xf borderId="0" fillId="0" fontId="5" numFmtId="0" xfId="0" applyAlignment="1" applyFont="1">
      <alignment horizontal="right"/>
    </xf>
    <xf borderId="0" fillId="0" fontId="5" numFmtId="0" xfId="0" applyAlignment="1" applyFont="1">
      <alignment horizontal="center" shrinkToFit="0" vertical="center" wrapText="1"/>
    </xf>
    <xf borderId="4" fillId="4" fontId="6" numFmtId="0" xfId="0" applyAlignment="1" applyBorder="1" applyFill="1" applyFont="1">
      <alignment horizontal="right"/>
    </xf>
    <xf borderId="4" fillId="4" fontId="6" numFmtId="164" xfId="0" applyAlignment="1" applyBorder="1" applyFont="1" applyNumberFormat="1">
      <alignment horizontal="center" shrinkToFit="0" vertical="center" wrapText="1"/>
    </xf>
    <xf borderId="8" fillId="5" fontId="7" numFmtId="0" xfId="0" applyAlignment="1" applyBorder="1" applyFill="1" applyFont="1">
      <alignment horizontal="center" shrinkToFit="0" vertical="center" wrapText="1"/>
    </xf>
    <xf borderId="10" fillId="0" fontId="2" numFmtId="0" xfId="0" applyBorder="1" applyFont="1"/>
    <xf borderId="8" fillId="6" fontId="8" numFmtId="0" xfId="0" applyAlignment="1" applyBorder="1" applyFill="1" applyFont="1">
      <alignment horizontal="center" shrinkToFit="0" vertical="center" wrapText="1"/>
    </xf>
    <xf borderId="8" fillId="7" fontId="8" numFmtId="0" xfId="0" applyAlignment="1" applyBorder="1" applyFill="1" applyFont="1">
      <alignment horizontal="center" shrinkToFit="0" vertical="center" wrapText="1"/>
    </xf>
    <xf borderId="11" fillId="8" fontId="8" numFmtId="0" xfId="0" applyAlignment="1" applyBorder="1" applyFill="1" applyFont="1">
      <alignment horizontal="center" shrinkToFit="0" vertical="center" wrapText="1"/>
    </xf>
    <xf borderId="4" fillId="9" fontId="5" numFmtId="0" xfId="0" applyBorder="1" applyFill="1" applyFont="1"/>
    <xf borderId="4" fillId="9" fontId="5" numFmtId="0" xfId="0" applyAlignment="1" applyBorder="1" applyFont="1">
      <alignment horizontal="center" shrinkToFit="0" vertical="center" wrapText="1"/>
    </xf>
    <xf borderId="8" fillId="9" fontId="5" numFmtId="0" xfId="0" applyAlignment="1" applyBorder="1" applyFont="1">
      <alignment horizontal="center"/>
    </xf>
    <xf borderId="4" fillId="9" fontId="5" numFmtId="0" xfId="0" applyAlignment="1" applyBorder="1" applyFont="1">
      <alignment horizontal="right"/>
    </xf>
    <xf borderId="4" fillId="7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ont="1">
      <alignment horizontal="center" shrinkToFit="0" vertical="center" wrapText="1"/>
    </xf>
    <xf borderId="4" fillId="7" fontId="5" numFmtId="164" xfId="0" applyBorder="1" applyFont="1" applyNumberFormat="1"/>
    <xf borderId="4" fillId="6" fontId="5" numFmtId="164" xfId="0" applyBorder="1" applyFont="1" applyNumberFormat="1"/>
    <xf borderId="4" fillId="7" fontId="5" numFmtId="0" xfId="0" applyBorder="1" applyFont="1"/>
    <xf borderId="4" fillId="6" fontId="5" numFmtId="0" xfId="0" applyBorder="1" applyFont="1"/>
    <xf borderId="12" fillId="9" fontId="5" numFmtId="0" xfId="0" applyAlignment="1" applyBorder="1" applyFont="1">
      <alignment horizontal="center"/>
    </xf>
    <xf borderId="13" fillId="0" fontId="2" numFmtId="0" xfId="0" applyBorder="1" applyFont="1"/>
    <xf borderId="11" fillId="8" fontId="5" numFmtId="0" xfId="0" applyBorder="1" applyFont="1"/>
    <xf borderId="14" fillId="9" fontId="5" numFmtId="0" xfId="0" applyAlignment="1" applyBorder="1" applyFont="1">
      <alignment horizontal="center"/>
    </xf>
    <xf borderId="15" fillId="0" fontId="2" numFmtId="0" xfId="0" applyBorder="1" applyFont="1"/>
    <xf borderId="16" fillId="7" fontId="8" numFmtId="0" xfId="0" applyAlignment="1" applyBorder="1" applyFont="1">
      <alignment horizontal="center" shrinkToFit="0" vertical="center" wrapText="1"/>
    </xf>
    <xf borderId="4" fillId="5" fontId="9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4" fillId="7" fontId="5" numFmtId="0" xfId="0" applyAlignment="1" applyBorder="1" applyFont="1">
      <alignment horizontal="center" vertical="center"/>
    </xf>
    <xf borderId="16" fillId="6" fontId="8" numFmtId="0" xfId="0" applyAlignment="1" applyBorder="1" applyFont="1">
      <alignment horizontal="center" shrinkToFit="0" vertical="center" wrapText="1"/>
    </xf>
    <xf borderId="16" fillId="6" fontId="5" numFmtId="0" xfId="0" applyAlignment="1" applyBorder="1" applyFont="1">
      <alignment horizontal="center" vertical="center"/>
    </xf>
    <xf borderId="4" fillId="10" fontId="8" numFmtId="0" xfId="0" applyAlignment="1" applyBorder="1" applyFill="1" applyFont="1">
      <alignment horizontal="center"/>
    </xf>
    <xf borderId="4" fillId="10" fontId="8" numFmtId="0" xfId="0" applyAlignment="1" applyBorder="1" applyFont="1">
      <alignment horizontal="right"/>
    </xf>
    <xf borderId="4" fillId="9" fontId="5" numFmtId="0" xfId="0" applyAlignment="1" applyBorder="1" applyFont="1">
      <alignment shrinkToFit="0" vertical="center" wrapText="1"/>
    </xf>
    <xf borderId="4" fillId="9" fontId="5" numFmtId="0" xfId="0" applyAlignment="1" applyBorder="1" applyFont="1">
      <alignment horizontal="left"/>
    </xf>
    <xf borderId="4" fillId="3" fontId="5" numFmtId="0" xfId="0" applyAlignment="1" applyBorder="1" applyFont="1">
      <alignment horizontal="center" shrinkToFit="0" vertical="center" wrapText="1"/>
    </xf>
    <xf borderId="4" fillId="3" fontId="5" numFmtId="164" xfId="0" applyAlignment="1" applyBorder="1" applyFont="1" applyNumberFormat="1">
      <alignment horizontal="center" shrinkToFit="0" vertical="center" wrapText="1"/>
    </xf>
    <xf borderId="16" fillId="11" fontId="10" numFmtId="0" xfId="0" applyAlignment="1" applyBorder="1" applyFill="1" applyFont="1">
      <alignment horizontal="center" shrinkToFit="0" vertical="center" wrapText="1"/>
    </xf>
    <xf borderId="4" fillId="11" fontId="10" numFmtId="0" xfId="0" applyAlignment="1" applyBorder="1" applyFont="1">
      <alignment horizontal="center" vertical="center"/>
    </xf>
    <xf borderId="8" fillId="11" fontId="10" numFmtId="0" xfId="0" applyAlignment="1" applyBorder="1" applyFont="1">
      <alignment horizontal="center"/>
    </xf>
    <xf borderId="14" fillId="12" fontId="5" numFmtId="0" xfId="0" applyAlignment="1" applyBorder="1" applyFill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4" fillId="11" fontId="10" numFmtId="0" xfId="0" applyAlignment="1" applyBorder="1" applyFont="1">
      <alignment horizontal="center" shrinkToFit="0" vertical="center" wrapText="1"/>
    </xf>
    <xf borderId="4" fillId="10" fontId="10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vertical="center"/>
    </xf>
    <xf borderId="4" fillId="0" fontId="10" numFmtId="0" xfId="0" applyBorder="1" applyFont="1"/>
    <xf borderId="20" fillId="0" fontId="2" numFmtId="0" xfId="0" applyBorder="1" applyFont="1"/>
    <xf borderId="4" fillId="0" fontId="10" numFmtId="0" xfId="0" applyAlignment="1" applyBorder="1" applyFont="1">
      <alignment horizontal="left" vertical="center"/>
    </xf>
    <xf borderId="4" fillId="0" fontId="10" numFmtId="0" xfId="0" applyAlignment="1" applyBorder="1" applyFont="1">
      <alignment horizontal="left"/>
    </xf>
    <xf borderId="21" fillId="2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76200</xdr:colOff>
      <xdr:row>0</xdr:row>
      <xdr:rowOff>152400</xdr:rowOff>
    </xdr:from>
    <xdr:ext cx="4962525" cy="37147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5" width="10.71"/>
    <col customWidth="1" min="6" max="6" width="13.57"/>
    <col customWidth="1" min="7" max="8" width="10.71"/>
    <col customWidth="1" min="9" max="9" width="26.43"/>
    <col customWidth="1" min="10" max="26" width="10.71"/>
  </cols>
  <sheetData>
    <row r="2">
      <c r="A2" s="1" t="s">
        <v>0</v>
      </c>
      <c r="B2" s="2"/>
      <c r="C2" s="3"/>
      <c r="E2" s="4" t="s">
        <v>1</v>
      </c>
      <c r="F2" s="5">
        <v>50.0</v>
      </c>
    </row>
    <row r="3">
      <c r="A3" s="6"/>
      <c r="B3" s="7"/>
      <c r="C3" s="8"/>
      <c r="E3" s="4" t="s">
        <v>2</v>
      </c>
      <c r="F3" s="5">
        <v>1.55</v>
      </c>
    </row>
    <row r="4">
      <c r="A4" s="9" t="s">
        <v>3</v>
      </c>
      <c r="B4" s="10" t="s">
        <v>4</v>
      </c>
      <c r="C4" s="11"/>
      <c r="E4" s="12"/>
      <c r="F4" s="13"/>
    </row>
    <row r="5">
      <c r="A5" s="9" t="s">
        <v>5</v>
      </c>
      <c r="B5" s="10" t="s">
        <v>6</v>
      </c>
      <c r="C5" s="11"/>
      <c r="E5" s="14" t="s">
        <v>7</v>
      </c>
      <c r="F5" s="15">
        <f>F2/(F3*F3)</f>
        <v>20.81165453</v>
      </c>
    </row>
    <row r="6">
      <c r="A6" s="9" t="s">
        <v>8</v>
      </c>
      <c r="B6" s="10" t="s">
        <v>9</v>
      </c>
      <c r="C6" s="11"/>
    </row>
    <row r="7">
      <c r="A7" s="9" t="s">
        <v>10</v>
      </c>
      <c r="B7" s="10" t="s">
        <v>11</v>
      </c>
      <c r="C7" s="11"/>
    </row>
    <row r="8">
      <c r="A8" s="9" t="s">
        <v>12</v>
      </c>
      <c r="B8" s="10" t="s">
        <v>13</v>
      </c>
      <c r="C8" s="11"/>
    </row>
    <row r="9">
      <c r="A9" s="9" t="s">
        <v>14</v>
      </c>
      <c r="B9" s="10" t="s">
        <v>15</v>
      </c>
      <c r="C9" s="11"/>
    </row>
    <row r="12" ht="30.0" customHeight="1">
      <c r="A12" s="16" t="s">
        <v>16</v>
      </c>
      <c r="B12" s="17"/>
      <c r="C12" s="17"/>
      <c r="D12" s="17"/>
      <c r="E12" s="11"/>
    </row>
    <row r="13" ht="21.75" customHeight="1">
      <c r="A13" s="18" t="s">
        <v>17</v>
      </c>
      <c r="B13" s="17"/>
      <c r="C13" s="17"/>
      <c r="D13" s="17"/>
      <c r="E13" s="11"/>
    </row>
    <row r="14" ht="27.75" customHeight="1">
      <c r="A14" s="19" t="s">
        <v>18</v>
      </c>
      <c r="B14" s="17"/>
      <c r="C14" s="17"/>
      <c r="D14" s="17"/>
      <c r="E14" s="11"/>
    </row>
    <row r="15" ht="15.75" customHeight="1">
      <c r="A15" s="20"/>
      <c r="B15" s="20"/>
      <c r="C15" s="20"/>
      <c r="D15" s="20"/>
      <c r="E15" s="20"/>
    </row>
    <row r="16">
      <c r="A16" s="21"/>
      <c r="B16" s="22" t="s">
        <v>19</v>
      </c>
      <c r="C16" s="22" t="s">
        <v>20</v>
      </c>
      <c r="D16" s="22" t="s">
        <v>21</v>
      </c>
      <c r="F16" s="23" t="s">
        <v>22</v>
      </c>
      <c r="G16" s="17"/>
      <c r="H16" s="17"/>
      <c r="I16" s="11"/>
    </row>
    <row r="17">
      <c r="A17" s="24" t="s">
        <v>23</v>
      </c>
      <c r="B17" s="25">
        <v>95.0</v>
      </c>
      <c r="C17" s="25">
        <v>183.0</v>
      </c>
      <c r="D17" s="25">
        <v>32.0</v>
      </c>
      <c r="F17" s="22" t="s">
        <v>24</v>
      </c>
      <c r="G17" s="26" t="s">
        <v>25</v>
      </c>
      <c r="H17" s="25" t="s">
        <v>23</v>
      </c>
      <c r="I17" s="22" t="s">
        <v>26</v>
      </c>
    </row>
    <row r="18">
      <c r="A18" s="24" t="s">
        <v>25</v>
      </c>
      <c r="B18" s="26">
        <v>50.0</v>
      </c>
      <c r="C18" s="26">
        <v>155.0</v>
      </c>
      <c r="D18" s="26">
        <v>35.0</v>
      </c>
      <c r="F18" s="22" t="s">
        <v>27</v>
      </c>
      <c r="G18" s="26">
        <v>1.2</v>
      </c>
      <c r="H18" s="25">
        <v>1.2</v>
      </c>
      <c r="I18" s="22" t="s">
        <v>28</v>
      </c>
    </row>
    <row r="19">
      <c r="F19" s="22" t="s">
        <v>29</v>
      </c>
      <c r="G19" s="26">
        <v>1.56</v>
      </c>
      <c r="H19" s="25">
        <v>1.55</v>
      </c>
      <c r="I19" s="22" t="s">
        <v>30</v>
      </c>
    </row>
    <row r="20">
      <c r="A20" s="24" t="s">
        <v>31</v>
      </c>
      <c r="B20" s="27">
        <f>66.5+(13.75*B17)+(5*C17)-(6.78*D17)</f>
        <v>2070.79</v>
      </c>
      <c r="C20" s="28">
        <f>655+(9.6*B18)+(1.85*C18)-(4.68*D18)</f>
        <v>1257.95</v>
      </c>
      <c r="F20" s="22" t="s">
        <v>32</v>
      </c>
      <c r="G20" s="26">
        <v>1.64</v>
      </c>
      <c r="H20" s="25">
        <v>1.78</v>
      </c>
      <c r="I20" s="22" t="s">
        <v>33</v>
      </c>
    </row>
    <row r="21" ht="15.75" customHeight="1">
      <c r="A21" s="24" t="s">
        <v>34</v>
      </c>
      <c r="B21" s="29">
        <v>1.2</v>
      </c>
      <c r="C21" s="30">
        <v>1.56</v>
      </c>
      <c r="F21" s="22" t="s">
        <v>35</v>
      </c>
      <c r="G21" s="26">
        <v>1.82</v>
      </c>
      <c r="H21" s="25">
        <v>2.1</v>
      </c>
      <c r="I21" s="22" t="s">
        <v>36</v>
      </c>
    </row>
    <row r="22" ht="15.75" customHeight="1">
      <c r="A22" s="24" t="s">
        <v>37</v>
      </c>
      <c r="B22" s="27">
        <f t="shared" ref="B22:C22" si="1">B20*0.1</f>
        <v>207.079</v>
      </c>
      <c r="C22" s="28">
        <f t="shared" si="1"/>
        <v>125.795</v>
      </c>
    </row>
    <row r="23" ht="15.75" customHeight="1"/>
    <row r="24" ht="15.75" customHeight="1">
      <c r="A24" s="31" t="s">
        <v>38</v>
      </c>
      <c r="B24" s="32"/>
      <c r="C24" s="33"/>
      <c r="D24" s="33"/>
      <c r="E24" s="33"/>
    </row>
    <row r="25" ht="15.75" customHeight="1">
      <c r="A25" s="34" t="s">
        <v>39</v>
      </c>
      <c r="B25" s="35"/>
      <c r="C25" s="33"/>
      <c r="D25" s="33"/>
      <c r="E25" s="33"/>
    </row>
    <row r="26" ht="15.75" customHeight="1">
      <c r="A26" s="29" t="s">
        <v>40</v>
      </c>
      <c r="B26" s="27">
        <f>B20*B21+B22</f>
        <v>2692.027</v>
      </c>
    </row>
    <row r="27" ht="15.75" customHeight="1">
      <c r="A27" s="30" t="s">
        <v>41</v>
      </c>
      <c r="B27" s="28">
        <f>C20*C21+C22</f>
        <v>2088.197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12:E12"/>
    <mergeCell ref="A13:E13"/>
    <mergeCell ref="A14:E14"/>
    <mergeCell ref="F16:I16"/>
    <mergeCell ref="A24:B24"/>
    <mergeCell ref="A25:B25"/>
    <mergeCell ref="A2:C3"/>
    <mergeCell ref="B4:C4"/>
    <mergeCell ref="B5:C5"/>
    <mergeCell ref="B6:C6"/>
    <mergeCell ref="B7:C7"/>
    <mergeCell ref="B8:C8"/>
    <mergeCell ref="B9:C9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7.0"/>
    <col customWidth="1" min="3" max="3" width="18.86"/>
    <col customWidth="1" min="4" max="4" width="19.0"/>
    <col customWidth="1" min="5" max="26" width="10.71"/>
  </cols>
  <sheetData>
    <row r="2">
      <c r="A2" s="16" t="s">
        <v>42</v>
      </c>
      <c r="B2" s="17"/>
      <c r="C2" s="17"/>
      <c r="D2" s="11"/>
    </row>
    <row r="3">
      <c r="A3" s="36" t="s">
        <v>43</v>
      </c>
      <c r="B3" s="37" t="s">
        <v>44</v>
      </c>
      <c r="C3" s="37" t="s">
        <v>45</v>
      </c>
      <c r="D3" s="37" t="s">
        <v>46</v>
      </c>
    </row>
    <row r="4" ht="24.0" customHeight="1">
      <c r="A4" s="38"/>
      <c r="B4" s="39" t="s">
        <v>47</v>
      </c>
      <c r="C4" s="39" t="s">
        <v>48</v>
      </c>
      <c r="D4" s="39" t="s">
        <v>49</v>
      </c>
    </row>
    <row r="5">
      <c r="A5" s="40" t="s">
        <v>50</v>
      </c>
      <c r="B5" s="41" t="s">
        <v>51</v>
      </c>
      <c r="C5" s="41" t="s">
        <v>52</v>
      </c>
      <c r="D5" s="41" t="s">
        <v>53</v>
      </c>
    </row>
    <row r="6" ht="21.75" customHeight="1">
      <c r="A6" s="38"/>
      <c r="B6" s="38"/>
      <c r="C6" s="38"/>
      <c r="D6" s="38"/>
    </row>
    <row r="8">
      <c r="A8" s="42"/>
      <c r="B8" s="42" t="s">
        <v>54</v>
      </c>
      <c r="C8" s="42" t="s">
        <v>55</v>
      </c>
      <c r="D8" s="42" t="s">
        <v>56</v>
      </c>
    </row>
    <row r="9">
      <c r="A9" s="43" t="s">
        <v>57</v>
      </c>
      <c r="B9" s="42" t="s">
        <v>58</v>
      </c>
      <c r="C9" s="42" t="s">
        <v>59</v>
      </c>
      <c r="D9" s="42" t="s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D2"/>
    <mergeCell ref="A3:A4"/>
    <mergeCell ref="A5:A6"/>
    <mergeCell ref="B5:B6"/>
    <mergeCell ref="C5:C6"/>
    <mergeCell ref="D5:D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4.71"/>
    <col customWidth="1" min="3" max="3" width="15.14"/>
    <col customWidth="1" min="4" max="4" width="10.71"/>
    <col customWidth="1" min="5" max="5" width="11.71"/>
    <col customWidth="1" min="6" max="6" width="12.43"/>
    <col customWidth="1" min="7" max="7" width="10.71"/>
    <col customWidth="1" min="8" max="8" width="12.43"/>
    <col customWidth="1" min="9" max="26" width="10.71"/>
  </cols>
  <sheetData>
    <row r="2" ht="30.75" customHeight="1">
      <c r="F2" s="44" t="s">
        <v>61</v>
      </c>
      <c r="G2" s="45">
        <v>1600.0</v>
      </c>
    </row>
    <row r="3">
      <c r="F3" s="23" t="s">
        <v>62</v>
      </c>
      <c r="G3" s="17"/>
      <c r="H3" s="17"/>
      <c r="I3" s="11"/>
    </row>
    <row r="4">
      <c r="F4" s="21"/>
      <c r="G4" s="22" t="s">
        <v>63</v>
      </c>
      <c r="H4" s="22" t="s">
        <v>64</v>
      </c>
      <c r="I4" s="22" t="s">
        <v>65</v>
      </c>
    </row>
    <row r="5">
      <c r="F5" s="24" t="s">
        <v>66</v>
      </c>
      <c r="G5" s="46">
        <v>50.0</v>
      </c>
      <c r="H5" s="46">
        <f>I5*1/4</f>
        <v>200</v>
      </c>
      <c r="I5" s="46">
        <f>G5*G2/100</f>
        <v>800</v>
      </c>
    </row>
    <row r="6">
      <c r="F6" s="24" t="s">
        <v>67</v>
      </c>
      <c r="G6" s="46">
        <v>30.0</v>
      </c>
      <c r="H6" s="47">
        <f>I6/9</f>
        <v>53.33333333</v>
      </c>
      <c r="I6" s="46">
        <f>G6*G2/100</f>
        <v>480</v>
      </c>
    </row>
    <row r="7">
      <c r="F7" s="24" t="s">
        <v>68</v>
      </c>
      <c r="G7" s="46">
        <v>20.0</v>
      </c>
      <c r="H7" s="46">
        <f>I7/4</f>
        <v>80</v>
      </c>
      <c r="I7" s="46">
        <f>G7*G2/100</f>
        <v>320</v>
      </c>
    </row>
    <row r="8">
      <c r="F8" s="24" t="s">
        <v>69</v>
      </c>
      <c r="G8" s="46">
        <f>G5+G6+G7</f>
        <v>100</v>
      </c>
      <c r="H8" s="46"/>
      <c r="I8" s="46">
        <f>I5+I6+I7</f>
        <v>1600</v>
      </c>
    </row>
    <row r="10">
      <c r="B10" s="48" t="s">
        <v>70</v>
      </c>
      <c r="C10" s="49" t="s">
        <v>71</v>
      </c>
      <c r="D10" s="50" t="s">
        <v>72</v>
      </c>
      <c r="E10" s="17"/>
      <c r="F10" s="17"/>
      <c r="G10" s="11"/>
      <c r="H10" s="51" t="s">
        <v>73</v>
      </c>
      <c r="I10" s="52"/>
      <c r="J10" s="52"/>
      <c r="K10" s="52"/>
      <c r="L10" s="53"/>
    </row>
    <row r="11">
      <c r="B11" s="38"/>
      <c r="C11" s="49"/>
      <c r="D11" s="54" t="s">
        <v>74</v>
      </c>
      <c r="E11" s="54" t="s">
        <v>75</v>
      </c>
      <c r="F11" s="54" t="s">
        <v>76</v>
      </c>
      <c r="G11" s="54" t="s">
        <v>77</v>
      </c>
      <c r="H11" s="55" t="s">
        <v>78</v>
      </c>
      <c r="I11" s="55" t="s">
        <v>74</v>
      </c>
      <c r="J11" s="55" t="s">
        <v>75</v>
      </c>
      <c r="K11" s="55" t="s">
        <v>76</v>
      </c>
      <c r="L11" s="55" t="s">
        <v>77</v>
      </c>
    </row>
    <row r="12">
      <c r="B12" s="56" t="s">
        <v>79</v>
      </c>
      <c r="C12" s="49"/>
      <c r="D12" s="56">
        <v>25.0</v>
      </c>
      <c r="E12" s="56">
        <v>2.0</v>
      </c>
      <c r="F12" s="56">
        <v>0.0</v>
      </c>
      <c r="G12" s="56">
        <v>4.0</v>
      </c>
      <c r="H12" s="57">
        <v>2.0</v>
      </c>
      <c r="I12" s="57">
        <f t="shared" ref="I12:I28" si="1">H12*D12</f>
        <v>50</v>
      </c>
      <c r="J12" s="57">
        <f t="shared" ref="J12:J28" si="2">H12*E12</f>
        <v>4</v>
      </c>
      <c r="K12" s="57">
        <f t="shared" ref="K12:K28" si="3">H12*F12</f>
        <v>0</v>
      </c>
      <c r="L12" s="57">
        <f t="shared" ref="L12:L28" si="4">H12*G12</f>
        <v>8</v>
      </c>
    </row>
    <row r="13">
      <c r="B13" s="56" t="s">
        <v>80</v>
      </c>
      <c r="C13" s="49"/>
      <c r="D13" s="56">
        <v>60.0</v>
      </c>
      <c r="E13" s="56">
        <v>0.0</v>
      </c>
      <c r="F13" s="56">
        <v>0.0</v>
      </c>
      <c r="G13" s="56">
        <v>15.0</v>
      </c>
      <c r="H13" s="57">
        <v>0.0</v>
      </c>
      <c r="I13" s="57">
        <f t="shared" si="1"/>
        <v>0</v>
      </c>
      <c r="J13" s="57">
        <f t="shared" si="2"/>
        <v>0</v>
      </c>
      <c r="K13" s="57">
        <f t="shared" si="3"/>
        <v>0</v>
      </c>
      <c r="L13" s="57">
        <f t="shared" si="4"/>
        <v>0</v>
      </c>
    </row>
    <row r="14">
      <c r="B14" s="58" t="s">
        <v>81</v>
      </c>
      <c r="C14" s="56" t="s">
        <v>82</v>
      </c>
      <c r="D14" s="56">
        <v>70.0</v>
      </c>
      <c r="E14" s="56">
        <v>2.0</v>
      </c>
      <c r="F14" s="56">
        <v>0.0</v>
      </c>
      <c r="G14" s="56">
        <v>15.0</v>
      </c>
      <c r="H14" s="57">
        <v>0.0</v>
      </c>
      <c r="I14" s="57">
        <f t="shared" si="1"/>
        <v>0</v>
      </c>
      <c r="J14" s="57">
        <f t="shared" si="2"/>
        <v>0</v>
      </c>
      <c r="K14" s="57">
        <f t="shared" si="3"/>
        <v>0</v>
      </c>
      <c r="L14" s="57">
        <f t="shared" si="4"/>
        <v>0</v>
      </c>
    </row>
    <row r="15">
      <c r="B15" s="38"/>
      <c r="C15" s="56" t="s">
        <v>83</v>
      </c>
      <c r="D15" s="56">
        <v>115.0</v>
      </c>
      <c r="E15" s="56">
        <v>2.0</v>
      </c>
      <c r="F15" s="56">
        <v>5.0</v>
      </c>
      <c r="G15" s="56">
        <v>15.0</v>
      </c>
      <c r="H15" s="57">
        <v>0.0</v>
      </c>
      <c r="I15" s="57">
        <f t="shared" si="1"/>
        <v>0</v>
      </c>
      <c r="J15" s="57">
        <f t="shared" si="2"/>
        <v>0</v>
      </c>
      <c r="K15" s="57">
        <f t="shared" si="3"/>
        <v>0</v>
      </c>
      <c r="L15" s="57">
        <f t="shared" si="4"/>
        <v>0</v>
      </c>
    </row>
    <row r="16">
      <c r="B16" s="56" t="s">
        <v>84</v>
      </c>
      <c r="C16" s="49"/>
      <c r="D16" s="56">
        <v>120.0</v>
      </c>
      <c r="E16" s="56">
        <v>8.0</v>
      </c>
      <c r="F16" s="56">
        <v>1.0</v>
      </c>
      <c r="G16" s="56">
        <v>20.0</v>
      </c>
      <c r="H16" s="57">
        <v>1.0</v>
      </c>
      <c r="I16" s="57">
        <f t="shared" si="1"/>
        <v>120</v>
      </c>
      <c r="J16" s="57">
        <f t="shared" si="2"/>
        <v>8</v>
      </c>
      <c r="K16" s="57">
        <f t="shared" si="3"/>
        <v>1</v>
      </c>
      <c r="L16" s="57">
        <f t="shared" si="4"/>
        <v>20</v>
      </c>
    </row>
    <row r="17">
      <c r="B17" s="59" t="s">
        <v>85</v>
      </c>
      <c r="C17" s="60" t="s">
        <v>86</v>
      </c>
      <c r="D17" s="56">
        <v>40.0</v>
      </c>
      <c r="E17" s="56">
        <v>7.0</v>
      </c>
      <c r="F17" s="56">
        <v>1.0</v>
      </c>
      <c r="G17" s="56">
        <v>0.0</v>
      </c>
      <c r="H17" s="57">
        <v>1.0</v>
      </c>
      <c r="I17" s="57">
        <f t="shared" si="1"/>
        <v>40</v>
      </c>
      <c r="J17" s="57">
        <f t="shared" si="2"/>
        <v>7</v>
      </c>
      <c r="K17" s="57">
        <f t="shared" si="3"/>
        <v>1</v>
      </c>
      <c r="L17" s="57">
        <f t="shared" si="4"/>
        <v>0</v>
      </c>
    </row>
    <row r="18">
      <c r="B18" s="61"/>
      <c r="C18" s="62" t="s">
        <v>87</v>
      </c>
      <c r="D18" s="56">
        <v>55.0</v>
      </c>
      <c r="E18" s="56">
        <v>7.0</v>
      </c>
      <c r="F18" s="56">
        <v>3.0</v>
      </c>
      <c r="G18" s="56">
        <v>0.0</v>
      </c>
      <c r="H18" s="57">
        <v>0.0</v>
      </c>
      <c r="I18" s="57">
        <f t="shared" si="1"/>
        <v>0</v>
      </c>
      <c r="J18" s="57">
        <f t="shared" si="2"/>
        <v>0</v>
      </c>
      <c r="K18" s="57">
        <f t="shared" si="3"/>
        <v>0</v>
      </c>
      <c r="L18" s="57">
        <f t="shared" si="4"/>
        <v>0</v>
      </c>
    </row>
    <row r="19">
      <c r="B19" s="61"/>
      <c r="C19" s="62" t="s">
        <v>88</v>
      </c>
      <c r="D19" s="56">
        <v>75.0</v>
      </c>
      <c r="E19" s="56">
        <v>7.0</v>
      </c>
      <c r="F19" s="56">
        <v>5.0</v>
      </c>
      <c r="G19" s="56">
        <v>0.0</v>
      </c>
      <c r="H19" s="57">
        <v>0.0</v>
      </c>
      <c r="I19" s="57">
        <f t="shared" si="1"/>
        <v>0</v>
      </c>
      <c r="J19" s="57">
        <f t="shared" si="2"/>
        <v>0</v>
      </c>
      <c r="K19" s="57">
        <f t="shared" si="3"/>
        <v>0</v>
      </c>
      <c r="L19" s="57">
        <f t="shared" si="4"/>
        <v>0</v>
      </c>
    </row>
    <row r="20">
      <c r="B20" s="38"/>
      <c r="C20" s="63" t="s">
        <v>89</v>
      </c>
      <c r="D20" s="56">
        <v>100.0</v>
      </c>
      <c r="E20" s="56">
        <v>7.0</v>
      </c>
      <c r="F20" s="56">
        <v>8.0</v>
      </c>
      <c r="G20" s="56">
        <v>0.0</v>
      </c>
      <c r="H20" s="57">
        <v>0.0</v>
      </c>
      <c r="I20" s="57">
        <f t="shared" si="1"/>
        <v>0</v>
      </c>
      <c r="J20" s="57">
        <f t="shared" si="2"/>
        <v>0</v>
      </c>
      <c r="K20" s="57">
        <f t="shared" si="3"/>
        <v>0</v>
      </c>
      <c r="L20" s="57">
        <f t="shared" si="4"/>
        <v>0</v>
      </c>
    </row>
    <row r="21" ht="15.75" customHeight="1">
      <c r="B21" s="59" t="s">
        <v>90</v>
      </c>
      <c r="C21" s="60" t="s">
        <v>91</v>
      </c>
      <c r="D21" s="56">
        <v>95.0</v>
      </c>
      <c r="E21" s="56">
        <v>9.0</v>
      </c>
      <c r="F21" s="56">
        <v>2.0</v>
      </c>
      <c r="G21" s="56">
        <v>12.0</v>
      </c>
      <c r="H21" s="57">
        <v>0.0</v>
      </c>
      <c r="I21" s="57">
        <f t="shared" si="1"/>
        <v>0</v>
      </c>
      <c r="J21" s="57">
        <f t="shared" si="2"/>
        <v>0</v>
      </c>
      <c r="K21" s="57">
        <f t="shared" si="3"/>
        <v>0</v>
      </c>
      <c r="L21" s="57">
        <f t="shared" si="4"/>
        <v>0</v>
      </c>
    </row>
    <row r="22" ht="15.75" customHeight="1">
      <c r="B22" s="61"/>
      <c r="C22" s="60" t="s">
        <v>92</v>
      </c>
      <c r="D22" s="56">
        <v>110.0</v>
      </c>
      <c r="E22" s="56">
        <v>9.0</v>
      </c>
      <c r="F22" s="56">
        <v>4.0</v>
      </c>
      <c r="G22" s="56">
        <v>12.0</v>
      </c>
      <c r="H22" s="57">
        <v>0.0</v>
      </c>
      <c r="I22" s="57">
        <f t="shared" si="1"/>
        <v>0</v>
      </c>
      <c r="J22" s="57">
        <f t="shared" si="2"/>
        <v>0</v>
      </c>
      <c r="K22" s="57">
        <f t="shared" si="3"/>
        <v>0</v>
      </c>
      <c r="L22" s="57">
        <f t="shared" si="4"/>
        <v>0</v>
      </c>
    </row>
    <row r="23" ht="15.75" customHeight="1">
      <c r="B23" s="61"/>
      <c r="C23" s="60" t="s">
        <v>93</v>
      </c>
      <c r="D23" s="56">
        <v>150.0</v>
      </c>
      <c r="E23" s="56">
        <v>9.0</v>
      </c>
      <c r="F23" s="56">
        <v>8.0</v>
      </c>
      <c r="G23" s="56">
        <v>12.0</v>
      </c>
      <c r="H23" s="57">
        <v>0.0</v>
      </c>
      <c r="I23" s="57">
        <f t="shared" si="1"/>
        <v>0</v>
      </c>
      <c r="J23" s="57">
        <f t="shared" si="2"/>
        <v>0</v>
      </c>
      <c r="K23" s="57">
        <f t="shared" si="3"/>
        <v>0</v>
      </c>
      <c r="L23" s="57">
        <f t="shared" si="4"/>
        <v>0</v>
      </c>
    </row>
    <row r="24" ht="15.75" customHeight="1">
      <c r="B24" s="38"/>
      <c r="C24" s="60" t="s">
        <v>94</v>
      </c>
      <c r="D24" s="56">
        <v>200.0</v>
      </c>
      <c r="E24" s="56">
        <v>8.0</v>
      </c>
      <c r="F24" s="56">
        <v>5.0</v>
      </c>
      <c r="G24" s="56">
        <v>30.0</v>
      </c>
      <c r="H24" s="57">
        <v>0.0</v>
      </c>
      <c r="I24" s="57">
        <f t="shared" si="1"/>
        <v>0</v>
      </c>
      <c r="J24" s="57">
        <f t="shared" si="2"/>
        <v>0</v>
      </c>
      <c r="K24" s="57">
        <f t="shared" si="3"/>
        <v>0</v>
      </c>
      <c r="L24" s="57">
        <f t="shared" si="4"/>
        <v>0</v>
      </c>
    </row>
    <row r="25" ht="15.75" customHeight="1">
      <c r="B25" s="59" t="s">
        <v>95</v>
      </c>
      <c r="C25" s="60" t="s">
        <v>96</v>
      </c>
      <c r="D25" s="56">
        <v>45.0</v>
      </c>
      <c r="E25" s="56">
        <v>0.0</v>
      </c>
      <c r="F25" s="56">
        <v>5.0</v>
      </c>
      <c r="G25" s="56">
        <v>0.0</v>
      </c>
      <c r="H25" s="57">
        <v>0.0</v>
      </c>
      <c r="I25" s="57">
        <f t="shared" si="1"/>
        <v>0</v>
      </c>
      <c r="J25" s="57">
        <f t="shared" si="2"/>
        <v>0</v>
      </c>
      <c r="K25" s="57">
        <f t="shared" si="3"/>
        <v>0</v>
      </c>
      <c r="L25" s="57">
        <f t="shared" si="4"/>
        <v>0</v>
      </c>
    </row>
    <row r="26" ht="15.75" customHeight="1">
      <c r="B26" s="38"/>
      <c r="C26" s="60" t="s">
        <v>97</v>
      </c>
      <c r="D26" s="56">
        <v>70.0</v>
      </c>
      <c r="E26" s="56">
        <v>3.0</v>
      </c>
      <c r="F26" s="56">
        <v>5.0</v>
      </c>
      <c r="G26" s="56">
        <v>3.0</v>
      </c>
      <c r="H26" s="57">
        <v>0.0</v>
      </c>
      <c r="I26" s="57">
        <f t="shared" si="1"/>
        <v>0</v>
      </c>
      <c r="J26" s="57">
        <f t="shared" si="2"/>
        <v>0</v>
      </c>
      <c r="K26" s="57">
        <f t="shared" si="3"/>
        <v>0</v>
      </c>
      <c r="L26" s="57">
        <f t="shared" si="4"/>
        <v>0</v>
      </c>
    </row>
    <row r="27" ht="15.75" customHeight="1">
      <c r="B27" s="59" t="s">
        <v>98</v>
      </c>
      <c r="C27" s="60" t="s">
        <v>82</v>
      </c>
      <c r="D27" s="56">
        <v>40.0</v>
      </c>
      <c r="E27" s="56">
        <v>0.0</v>
      </c>
      <c r="F27" s="56">
        <v>0.0</v>
      </c>
      <c r="G27" s="56">
        <v>10.0</v>
      </c>
      <c r="H27" s="57">
        <v>0.0</v>
      </c>
      <c r="I27" s="57">
        <f t="shared" si="1"/>
        <v>0</v>
      </c>
      <c r="J27" s="57">
        <f t="shared" si="2"/>
        <v>0</v>
      </c>
      <c r="K27" s="57">
        <f t="shared" si="3"/>
        <v>0</v>
      </c>
      <c r="L27" s="57">
        <f t="shared" si="4"/>
        <v>0</v>
      </c>
    </row>
    <row r="28" ht="15.75" customHeight="1">
      <c r="B28" s="38"/>
      <c r="C28" s="60" t="s">
        <v>99</v>
      </c>
      <c r="D28" s="56">
        <v>85.0</v>
      </c>
      <c r="E28" s="56">
        <v>0.0</v>
      </c>
      <c r="F28" s="56">
        <v>5.0</v>
      </c>
      <c r="G28" s="56">
        <v>10.0</v>
      </c>
      <c r="H28" s="57">
        <v>0.0</v>
      </c>
      <c r="I28" s="57">
        <f t="shared" si="1"/>
        <v>0</v>
      </c>
      <c r="J28" s="57">
        <f t="shared" si="2"/>
        <v>0</v>
      </c>
      <c r="K28" s="57">
        <f t="shared" si="3"/>
        <v>0</v>
      </c>
      <c r="L28" s="57">
        <f t="shared" si="4"/>
        <v>0</v>
      </c>
    </row>
    <row r="29" ht="15.75" customHeight="1">
      <c r="H29" s="12" t="s">
        <v>100</v>
      </c>
      <c r="I29" s="64">
        <f t="shared" ref="I29:L29" si="5">I12+I13+I14+I15+I16+I17+I18+I19+I20+I21+I22+I23+I24+I25+I26+I27+I28</f>
        <v>210</v>
      </c>
      <c r="J29" s="64">
        <f t="shared" si="5"/>
        <v>19</v>
      </c>
      <c r="K29" s="64">
        <f t="shared" si="5"/>
        <v>2</v>
      </c>
      <c r="L29" s="64">
        <f t="shared" si="5"/>
        <v>28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25:B26"/>
    <mergeCell ref="B27:B28"/>
    <mergeCell ref="F3:I3"/>
    <mergeCell ref="B10:B11"/>
    <mergeCell ref="D10:G10"/>
    <mergeCell ref="H10:L10"/>
    <mergeCell ref="B14:B15"/>
    <mergeCell ref="B17:B20"/>
    <mergeCell ref="B21:B24"/>
  </mergeCells>
  <printOptions/>
  <pageMargins bottom="0.75" footer="0.0" header="0.0" left="0.7" right="0.7" top="0.75"/>
  <pageSetup orientation="landscape"/>
  <drawing r:id="rId1"/>
</worksheet>
</file>